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BeerCanada\Reports\"/>
    </mc:Choice>
  </mc:AlternateContent>
  <xr:revisionPtr revIDLastSave="0" documentId="8_{9556AACA-3840-448A-846D-36322BF3E3CA}" xr6:coauthVersionLast="45" xr6:coauthVersionMax="45" xr10:uidLastSave="{00000000-0000-0000-0000-000000000000}"/>
  <bookViews>
    <workbookView xWindow="0" yWindow="408" windowWidth="23232" windowHeight="12552" xr2:uid="{00000000-000D-0000-FFFF-FFFF00000000}"/>
  </bookViews>
  <sheets>
    <sheet name="SUMMARY" sheetId="11" r:id="rId1"/>
    <sheet name="EXECUTIVE" sheetId="3" r:id="rId2"/>
    <sheet name="ANALYST" sheetId="1" r:id="rId3"/>
    <sheet name="TYPE OF SALE" sheetId="8" r:id="rId4"/>
  </sheets>
  <definedNames>
    <definedName name="_xlnm.Print_Titles" localSheetId="2">ANALYST!$1:$7</definedName>
    <definedName name="_xlnm.Print_Titles" localSheetId="1">EXECUTIVE!$1:$6</definedName>
    <definedName name="_xlnm.Print_Titles" localSheetId="3">'TYPE OF SALE'!$1:$6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1" l="1"/>
  <c r="K28" i="11"/>
  <c r="G28" i="11"/>
  <c r="R28" i="11" s="1"/>
  <c r="E28" i="11"/>
  <c r="M60" i="11"/>
  <c r="O18" i="11"/>
  <c r="O21" i="11" s="1"/>
  <c r="O19" i="11"/>
  <c r="L19" i="11" s="1"/>
  <c r="O20" i="11"/>
  <c r="M21" i="11"/>
  <c r="K21" i="11"/>
  <c r="I18" i="11"/>
  <c r="I19" i="11"/>
  <c r="H19" i="11" s="1"/>
  <c r="I20" i="11"/>
  <c r="H20" i="11" s="1"/>
  <c r="G21" i="11"/>
  <c r="E21" i="11"/>
  <c r="O8" i="11"/>
  <c r="O9" i="11"/>
  <c r="L9" i="11" s="1"/>
  <c r="O10" i="11"/>
  <c r="L10" i="11" s="1"/>
  <c r="O11" i="11"/>
  <c r="L11" i="11" s="1"/>
  <c r="M12" i="11"/>
  <c r="R12" i="11" s="1"/>
  <c r="K12" i="11"/>
  <c r="I8" i="11"/>
  <c r="I9" i="11"/>
  <c r="F9" i="11" s="1"/>
  <c r="I10" i="11"/>
  <c r="H10" i="11" s="1"/>
  <c r="I11" i="11"/>
  <c r="H11" i="11" s="1"/>
  <c r="G12" i="11"/>
  <c r="E12" i="11"/>
  <c r="AA20" i="1"/>
  <c r="Y20" i="1"/>
  <c r="T20" i="1"/>
  <c r="O20" i="1"/>
  <c r="M20" i="1"/>
  <c r="H20" i="1"/>
  <c r="AA196" i="1"/>
  <c r="AA212" i="1"/>
  <c r="AA228" i="1"/>
  <c r="Y196" i="1"/>
  <c r="Y212" i="1"/>
  <c r="Y228" i="1"/>
  <c r="T196" i="1"/>
  <c r="T212" i="1"/>
  <c r="T228" i="1"/>
  <c r="O196" i="1"/>
  <c r="O212" i="1"/>
  <c r="O228" i="1"/>
  <c r="M196" i="1"/>
  <c r="M212" i="1"/>
  <c r="M228" i="1"/>
  <c r="H196" i="1"/>
  <c r="H212" i="1"/>
  <c r="H228" i="1"/>
  <c r="AA180" i="1"/>
  <c r="Y180" i="1"/>
  <c r="T180" i="1"/>
  <c r="O180" i="1"/>
  <c r="M180" i="1"/>
  <c r="H180" i="1"/>
  <c r="AA132" i="1"/>
  <c r="AA148" i="1"/>
  <c r="AA164" i="1"/>
  <c r="Y132" i="1"/>
  <c r="Y148" i="1"/>
  <c r="Y164" i="1"/>
  <c r="T132" i="1"/>
  <c r="T148" i="1"/>
  <c r="T164" i="1"/>
  <c r="O132" i="1"/>
  <c r="O148" i="1"/>
  <c r="O164" i="1"/>
  <c r="M132" i="1"/>
  <c r="M148" i="1"/>
  <c r="M164" i="1"/>
  <c r="H132" i="1"/>
  <c r="H148" i="1"/>
  <c r="H164" i="1"/>
  <c r="H116" i="1"/>
  <c r="M116" i="1"/>
  <c r="O116" i="1"/>
  <c r="T116" i="1"/>
  <c r="Y116" i="1"/>
  <c r="AA116" i="1"/>
  <c r="AA100" i="1"/>
  <c r="Y100" i="1"/>
  <c r="T100" i="1"/>
  <c r="O100" i="1"/>
  <c r="M100" i="1"/>
  <c r="H100" i="1"/>
  <c r="AA36" i="1"/>
  <c r="AA52" i="1"/>
  <c r="AA68" i="1"/>
  <c r="AA84" i="1"/>
  <c r="Y36" i="1"/>
  <c r="Y52" i="1"/>
  <c r="Y68" i="1"/>
  <c r="Y84" i="1"/>
  <c r="T36" i="1"/>
  <c r="T52" i="1"/>
  <c r="T68" i="1"/>
  <c r="T84" i="1"/>
  <c r="O36" i="1"/>
  <c r="O52" i="1"/>
  <c r="O68" i="1"/>
  <c r="O84" i="1"/>
  <c r="M36" i="1"/>
  <c r="M52" i="1"/>
  <c r="M68" i="1"/>
  <c r="M84" i="1"/>
  <c r="H36" i="1"/>
  <c r="H52" i="1"/>
  <c r="H68" i="1"/>
  <c r="H84" i="1"/>
  <c r="I30" i="11"/>
  <c r="H30" i="11" s="1"/>
  <c r="O30" i="11"/>
  <c r="N30" i="11" s="1"/>
  <c r="O14" i="11"/>
  <c r="L14" i="11" s="1"/>
  <c r="O16" i="11"/>
  <c r="N16" i="11" s="1"/>
  <c r="O23" i="11"/>
  <c r="L23" i="11" s="1"/>
  <c r="I23" i="11"/>
  <c r="H23" i="11" s="1"/>
  <c r="I16" i="11"/>
  <c r="H16" i="11" s="1"/>
  <c r="I14" i="11"/>
  <c r="S14" i="11" s="1"/>
  <c r="O25" i="11"/>
  <c r="L25" i="11" s="1"/>
  <c r="O26" i="11"/>
  <c r="O27" i="11"/>
  <c r="N27" i="11" s="1"/>
  <c r="I27" i="11"/>
  <c r="H27" i="11" s="1"/>
  <c r="I26" i="11"/>
  <c r="I25" i="11"/>
  <c r="S25" i="11" s="1"/>
  <c r="R23" i="11"/>
  <c r="Q23" i="11"/>
  <c r="R16" i="11"/>
  <c r="Q16" i="11"/>
  <c r="R14" i="11"/>
  <c r="Q14" i="11"/>
  <c r="R30" i="11"/>
  <c r="Q30" i="11"/>
  <c r="S27" i="11"/>
  <c r="R27" i="11"/>
  <c r="Q27" i="11"/>
  <c r="R26" i="11"/>
  <c r="Q26" i="11"/>
  <c r="R25" i="11"/>
  <c r="Q25" i="11"/>
  <c r="R20" i="11"/>
  <c r="Q20" i="11"/>
  <c r="R19" i="11"/>
  <c r="Q19" i="11"/>
  <c r="R18" i="11"/>
  <c r="Q18" i="11"/>
  <c r="R11" i="11"/>
  <c r="Q11" i="11"/>
  <c r="R10" i="11"/>
  <c r="Q10" i="11"/>
  <c r="R9" i="11"/>
  <c r="Q9" i="11"/>
  <c r="L20" i="11"/>
  <c r="L16" i="11"/>
  <c r="N26" i="11"/>
  <c r="N25" i="11"/>
  <c r="N23" i="11"/>
  <c r="N20" i="11"/>
  <c r="N11" i="11"/>
  <c r="N10" i="11"/>
  <c r="N9" i="11"/>
  <c r="F16" i="11"/>
  <c r="F19" i="11"/>
  <c r="F18" i="11"/>
  <c r="F10" i="11"/>
  <c r="R8" i="11"/>
  <c r="Q8" i="11"/>
  <c r="N8" i="11"/>
  <c r="F8" i="11"/>
  <c r="H8" i="11"/>
  <c r="L8" i="11"/>
  <c r="X228" i="1"/>
  <c r="W228" i="1"/>
  <c r="V228" i="1"/>
  <c r="S228" i="1"/>
  <c r="R228" i="1"/>
  <c r="Q228" i="1"/>
  <c r="L228" i="1"/>
  <c r="K228" i="1"/>
  <c r="J228" i="1"/>
  <c r="G228" i="1"/>
  <c r="F228" i="1"/>
  <c r="E228" i="1"/>
  <c r="X212" i="1"/>
  <c r="W212" i="1"/>
  <c r="V212" i="1"/>
  <c r="S212" i="1"/>
  <c r="R212" i="1"/>
  <c r="Q212" i="1"/>
  <c r="L212" i="1"/>
  <c r="K212" i="1"/>
  <c r="J212" i="1"/>
  <c r="G212" i="1"/>
  <c r="F212" i="1"/>
  <c r="E212" i="1"/>
  <c r="X196" i="1"/>
  <c r="W196" i="1"/>
  <c r="V196" i="1"/>
  <c r="S196" i="1"/>
  <c r="R196" i="1"/>
  <c r="Q196" i="1"/>
  <c r="L196" i="1"/>
  <c r="K196" i="1"/>
  <c r="J196" i="1"/>
  <c r="G196" i="1"/>
  <c r="F196" i="1"/>
  <c r="E196" i="1"/>
  <c r="X180" i="1"/>
  <c r="W180" i="1"/>
  <c r="V180" i="1"/>
  <c r="S180" i="1"/>
  <c r="R180" i="1"/>
  <c r="Q180" i="1"/>
  <c r="L180" i="1"/>
  <c r="K180" i="1"/>
  <c r="J180" i="1"/>
  <c r="G180" i="1"/>
  <c r="F180" i="1"/>
  <c r="E180" i="1"/>
  <c r="X164" i="1"/>
  <c r="W164" i="1"/>
  <c r="V164" i="1"/>
  <c r="S164" i="1"/>
  <c r="R164" i="1"/>
  <c r="Q164" i="1"/>
  <c r="L164" i="1"/>
  <c r="K164" i="1"/>
  <c r="J164" i="1"/>
  <c r="G164" i="1"/>
  <c r="F164" i="1"/>
  <c r="E164" i="1"/>
  <c r="X148" i="1"/>
  <c r="W148" i="1"/>
  <c r="V148" i="1"/>
  <c r="S148" i="1"/>
  <c r="R148" i="1"/>
  <c r="Q148" i="1"/>
  <c r="L148" i="1"/>
  <c r="K148" i="1"/>
  <c r="J148" i="1"/>
  <c r="G148" i="1"/>
  <c r="F148" i="1"/>
  <c r="E148" i="1"/>
  <c r="X132" i="1"/>
  <c r="W132" i="1"/>
  <c r="V132" i="1"/>
  <c r="S132" i="1"/>
  <c r="R132" i="1"/>
  <c r="Q132" i="1"/>
  <c r="L132" i="1"/>
  <c r="K132" i="1"/>
  <c r="J132" i="1"/>
  <c r="G132" i="1"/>
  <c r="F132" i="1"/>
  <c r="E132" i="1"/>
  <c r="X116" i="1"/>
  <c r="W116" i="1"/>
  <c r="V116" i="1"/>
  <c r="S116" i="1"/>
  <c r="R116" i="1"/>
  <c r="Q116" i="1"/>
  <c r="L116" i="1"/>
  <c r="K116" i="1"/>
  <c r="J116" i="1"/>
  <c r="G116" i="1"/>
  <c r="F116" i="1"/>
  <c r="E116" i="1"/>
  <c r="X100" i="1"/>
  <c r="W100" i="1"/>
  <c r="V100" i="1"/>
  <c r="S100" i="1"/>
  <c r="R100" i="1"/>
  <c r="Q100" i="1"/>
  <c r="L100" i="1"/>
  <c r="K100" i="1"/>
  <c r="J100" i="1"/>
  <c r="G100" i="1"/>
  <c r="F100" i="1"/>
  <c r="E100" i="1"/>
  <c r="X84" i="1"/>
  <c r="W84" i="1"/>
  <c r="V84" i="1"/>
  <c r="S84" i="1"/>
  <c r="R84" i="1"/>
  <c r="Q84" i="1"/>
  <c r="L84" i="1"/>
  <c r="K84" i="1"/>
  <c r="J84" i="1"/>
  <c r="G84" i="1"/>
  <c r="F84" i="1"/>
  <c r="E84" i="1"/>
  <c r="X68" i="1"/>
  <c r="W68" i="1"/>
  <c r="V68" i="1"/>
  <c r="S68" i="1"/>
  <c r="R68" i="1"/>
  <c r="Q68" i="1"/>
  <c r="L68" i="1"/>
  <c r="K68" i="1"/>
  <c r="J68" i="1"/>
  <c r="G68" i="1"/>
  <c r="F68" i="1"/>
  <c r="E68" i="1"/>
  <c r="X52" i="1"/>
  <c r="W52" i="1"/>
  <c r="V52" i="1"/>
  <c r="S52" i="1"/>
  <c r="R52" i="1"/>
  <c r="Q52" i="1"/>
  <c r="L52" i="1"/>
  <c r="K52" i="1"/>
  <c r="J52" i="1"/>
  <c r="G52" i="1"/>
  <c r="F52" i="1"/>
  <c r="E52" i="1"/>
  <c r="X36" i="1"/>
  <c r="W36" i="1"/>
  <c r="V36" i="1"/>
  <c r="S36" i="1"/>
  <c r="R36" i="1"/>
  <c r="Q36" i="1"/>
  <c r="L36" i="1"/>
  <c r="K36" i="1"/>
  <c r="J36" i="1"/>
  <c r="G36" i="1"/>
  <c r="F36" i="1"/>
  <c r="E36" i="1"/>
  <c r="X20" i="1"/>
  <c r="W20" i="1"/>
  <c r="V20" i="1"/>
  <c r="S20" i="1"/>
  <c r="R20" i="1"/>
  <c r="Q20" i="1"/>
  <c r="L20" i="1"/>
  <c r="K20" i="1"/>
  <c r="J20" i="1"/>
  <c r="G20" i="1"/>
  <c r="F20" i="1"/>
  <c r="E20" i="1"/>
  <c r="G7" i="8"/>
  <c r="K7" i="8"/>
  <c r="O7" i="8"/>
  <c r="G8" i="8"/>
  <c r="K8" i="8"/>
  <c r="O8" i="8"/>
  <c r="G9" i="8"/>
  <c r="K9" i="8"/>
  <c r="M19" i="8"/>
  <c r="O19" i="8" s="1"/>
  <c r="G10" i="8"/>
  <c r="K10" i="8"/>
  <c r="O10" i="8"/>
  <c r="G11" i="8"/>
  <c r="K11" i="8"/>
  <c r="O11" i="8"/>
  <c r="G12" i="8"/>
  <c r="K12" i="8"/>
  <c r="O12" i="8"/>
  <c r="N20" i="8"/>
  <c r="G13" i="8"/>
  <c r="K13" i="8"/>
  <c r="O13" i="8"/>
  <c r="G14" i="8"/>
  <c r="K14" i="8"/>
  <c r="O14" i="8"/>
  <c r="G15" i="8"/>
  <c r="K15" i="8"/>
  <c r="M21" i="8"/>
  <c r="O21" i="8" s="1"/>
  <c r="N21" i="8"/>
  <c r="O15" i="8"/>
  <c r="G16" i="8"/>
  <c r="K16" i="8"/>
  <c r="O16" i="8"/>
  <c r="G17" i="8"/>
  <c r="K17" i="8"/>
  <c r="O17" i="8"/>
  <c r="G18" i="8"/>
  <c r="K18" i="8"/>
  <c r="O18" i="8"/>
  <c r="N22" i="8"/>
  <c r="E19" i="8"/>
  <c r="G19" i="8" s="1"/>
  <c r="F19" i="8"/>
  <c r="I19" i="8"/>
  <c r="K19" i="8" s="1"/>
  <c r="J19" i="8"/>
  <c r="E20" i="8"/>
  <c r="G20" i="8" s="1"/>
  <c r="F20" i="8"/>
  <c r="I20" i="8"/>
  <c r="K20" i="8" s="1"/>
  <c r="J20" i="8"/>
  <c r="E21" i="8"/>
  <c r="G21" i="8" s="1"/>
  <c r="F21" i="8"/>
  <c r="I21" i="8"/>
  <c r="K21" i="8"/>
  <c r="J21" i="8"/>
  <c r="E22" i="8"/>
  <c r="G22" i="8" s="1"/>
  <c r="F22" i="8"/>
  <c r="I22" i="8"/>
  <c r="K22" i="8" s="1"/>
  <c r="J22" i="8"/>
  <c r="E23" i="8"/>
  <c r="F23" i="8"/>
  <c r="I23" i="8"/>
  <c r="J23" i="8"/>
  <c r="K23" i="8"/>
  <c r="J118" i="8"/>
  <c r="I118" i="8"/>
  <c r="K118" i="8" s="1"/>
  <c r="F118" i="8"/>
  <c r="E118" i="8"/>
  <c r="G118" i="8" s="1"/>
  <c r="J117" i="8"/>
  <c r="I117" i="8"/>
  <c r="K117" i="8"/>
  <c r="F117" i="8"/>
  <c r="E117" i="8"/>
  <c r="G117" i="8" s="1"/>
  <c r="J116" i="8"/>
  <c r="I116" i="8"/>
  <c r="K116" i="8" s="1"/>
  <c r="F116" i="8"/>
  <c r="E116" i="8"/>
  <c r="G116" i="8"/>
  <c r="J115" i="8"/>
  <c r="I115" i="8"/>
  <c r="K115" i="8" s="1"/>
  <c r="F115" i="8"/>
  <c r="E115" i="8"/>
  <c r="G115" i="8" s="1"/>
  <c r="J114" i="8"/>
  <c r="I114" i="8"/>
  <c r="K114" i="8" s="1"/>
  <c r="F114" i="8"/>
  <c r="E114" i="8"/>
  <c r="G114" i="8" s="1"/>
  <c r="N117" i="8"/>
  <c r="O113" i="8"/>
  <c r="K113" i="8"/>
  <c r="G113" i="8"/>
  <c r="O112" i="8"/>
  <c r="K112" i="8"/>
  <c r="G112" i="8"/>
  <c r="O111" i="8"/>
  <c r="K111" i="8"/>
  <c r="G111" i="8"/>
  <c r="N116" i="8"/>
  <c r="M116" i="8"/>
  <c r="O116" i="8" s="1"/>
  <c r="K110" i="8"/>
  <c r="G110" i="8"/>
  <c r="O109" i="8"/>
  <c r="K109" i="8"/>
  <c r="G109" i="8"/>
  <c r="O108" i="8"/>
  <c r="K108" i="8"/>
  <c r="G108" i="8"/>
  <c r="N115" i="8"/>
  <c r="M115" i="8"/>
  <c r="O115" i="8" s="1"/>
  <c r="K107" i="8"/>
  <c r="G107" i="8"/>
  <c r="N118" i="8"/>
  <c r="O106" i="8"/>
  <c r="K106" i="8"/>
  <c r="G106" i="8"/>
  <c r="O105" i="8"/>
  <c r="K105" i="8"/>
  <c r="G105" i="8"/>
  <c r="O104" i="8"/>
  <c r="K104" i="8"/>
  <c r="G104" i="8"/>
  <c r="N114" i="8"/>
  <c r="M114" i="8"/>
  <c r="O114" i="8" s="1"/>
  <c r="K103" i="8"/>
  <c r="G103" i="8"/>
  <c r="O102" i="8"/>
  <c r="K102" i="8"/>
  <c r="G102" i="8"/>
  <c r="J99" i="8"/>
  <c r="I99" i="8"/>
  <c r="K99" i="8" s="1"/>
  <c r="F99" i="8"/>
  <c r="E99" i="8"/>
  <c r="G99" i="8" s="1"/>
  <c r="J98" i="8"/>
  <c r="I98" i="8"/>
  <c r="K98" i="8"/>
  <c r="F98" i="8"/>
  <c r="E98" i="8"/>
  <c r="G98" i="8"/>
  <c r="J97" i="8"/>
  <c r="I97" i="8"/>
  <c r="K97" i="8" s="1"/>
  <c r="F97" i="8"/>
  <c r="E97" i="8"/>
  <c r="G97" i="8" s="1"/>
  <c r="J96" i="8"/>
  <c r="I96" i="8"/>
  <c r="K96" i="8" s="1"/>
  <c r="F96" i="8"/>
  <c r="E96" i="8"/>
  <c r="G96" i="8" s="1"/>
  <c r="J95" i="8"/>
  <c r="I95" i="8"/>
  <c r="K95" i="8" s="1"/>
  <c r="F95" i="8"/>
  <c r="E95" i="8"/>
  <c r="G95" i="8" s="1"/>
  <c r="N98" i="8"/>
  <c r="O94" i="8"/>
  <c r="K94" i="8"/>
  <c r="G94" i="8"/>
  <c r="O93" i="8"/>
  <c r="K93" i="8"/>
  <c r="G93" i="8"/>
  <c r="O92" i="8"/>
  <c r="K92" i="8"/>
  <c r="G92" i="8"/>
  <c r="N97" i="8"/>
  <c r="O91" i="8"/>
  <c r="K91" i="8"/>
  <c r="G91" i="8"/>
  <c r="O90" i="8"/>
  <c r="K90" i="8"/>
  <c r="G90" i="8"/>
  <c r="O89" i="8"/>
  <c r="K89" i="8"/>
  <c r="G89" i="8"/>
  <c r="N96" i="8"/>
  <c r="M96" i="8"/>
  <c r="O96" i="8" s="1"/>
  <c r="K88" i="8"/>
  <c r="G88" i="8"/>
  <c r="O87" i="8"/>
  <c r="K87" i="8"/>
  <c r="G87" i="8"/>
  <c r="O86" i="8"/>
  <c r="K86" i="8"/>
  <c r="G86" i="8"/>
  <c r="M95" i="8"/>
  <c r="O95" i="8" s="1"/>
  <c r="K85" i="8"/>
  <c r="G85" i="8"/>
  <c r="K84" i="8"/>
  <c r="G84" i="8"/>
  <c r="K83" i="8"/>
  <c r="G83" i="8"/>
  <c r="J80" i="8"/>
  <c r="I80" i="8"/>
  <c r="K80" i="8" s="1"/>
  <c r="F80" i="8"/>
  <c r="E80" i="8"/>
  <c r="J79" i="8"/>
  <c r="I79" i="8"/>
  <c r="K79" i="8"/>
  <c r="F79" i="8"/>
  <c r="E79" i="8"/>
  <c r="G79" i="8" s="1"/>
  <c r="J78" i="8"/>
  <c r="I78" i="8"/>
  <c r="K78" i="8" s="1"/>
  <c r="F78" i="8"/>
  <c r="E78" i="8"/>
  <c r="G78" i="8"/>
  <c r="J77" i="8"/>
  <c r="I77" i="8"/>
  <c r="K77" i="8" s="1"/>
  <c r="F77" i="8"/>
  <c r="E77" i="8"/>
  <c r="G77" i="8" s="1"/>
  <c r="J76" i="8"/>
  <c r="I76" i="8"/>
  <c r="F76" i="8"/>
  <c r="E76" i="8"/>
  <c r="G76" i="8" s="1"/>
  <c r="N79" i="8"/>
  <c r="O75" i="8"/>
  <c r="K75" i="8"/>
  <c r="G75" i="8"/>
  <c r="O74" i="8"/>
  <c r="K74" i="8"/>
  <c r="G74" i="8"/>
  <c r="O73" i="8"/>
  <c r="K73" i="8"/>
  <c r="G73" i="8"/>
  <c r="N78" i="8"/>
  <c r="M78" i="8"/>
  <c r="O78" i="8"/>
  <c r="K72" i="8"/>
  <c r="G72" i="8"/>
  <c r="O71" i="8"/>
  <c r="K71" i="8"/>
  <c r="G71" i="8"/>
  <c r="O70" i="8"/>
  <c r="K70" i="8"/>
  <c r="G70" i="8"/>
  <c r="N77" i="8"/>
  <c r="K69" i="8"/>
  <c r="G69" i="8"/>
  <c r="O68" i="8"/>
  <c r="K68" i="8"/>
  <c r="G68" i="8"/>
  <c r="O67" i="8"/>
  <c r="K67" i="8"/>
  <c r="G67" i="8"/>
  <c r="N76" i="8"/>
  <c r="K66" i="8"/>
  <c r="G66" i="8"/>
  <c r="K65" i="8"/>
  <c r="G65" i="8"/>
  <c r="K64" i="8"/>
  <c r="G64" i="8"/>
  <c r="J61" i="8"/>
  <c r="K61" i="8" s="1"/>
  <c r="I61" i="8"/>
  <c r="F61" i="8"/>
  <c r="E61" i="8"/>
  <c r="J60" i="8"/>
  <c r="I60" i="8"/>
  <c r="K60" i="8" s="1"/>
  <c r="F60" i="8"/>
  <c r="E60" i="8"/>
  <c r="G60" i="8"/>
  <c r="J59" i="8"/>
  <c r="I59" i="8"/>
  <c r="K59" i="8"/>
  <c r="F59" i="8"/>
  <c r="E59" i="8"/>
  <c r="G59" i="8" s="1"/>
  <c r="J58" i="8"/>
  <c r="I58" i="8"/>
  <c r="K58" i="8" s="1"/>
  <c r="F58" i="8"/>
  <c r="E58" i="8"/>
  <c r="G58" i="8" s="1"/>
  <c r="J57" i="8"/>
  <c r="I57" i="8"/>
  <c r="K57" i="8" s="1"/>
  <c r="F57" i="8"/>
  <c r="E57" i="8"/>
  <c r="G57" i="8" s="1"/>
  <c r="N60" i="8"/>
  <c r="O56" i="8"/>
  <c r="K56" i="8"/>
  <c r="G56" i="8"/>
  <c r="O55" i="8"/>
  <c r="K55" i="8"/>
  <c r="G55" i="8"/>
  <c r="O54" i="8"/>
  <c r="K54" i="8"/>
  <c r="G54" i="8"/>
  <c r="N59" i="8"/>
  <c r="M59" i="8"/>
  <c r="O59" i="8"/>
  <c r="K53" i="8"/>
  <c r="G53" i="8"/>
  <c r="O52" i="8"/>
  <c r="K52" i="8"/>
  <c r="G52" i="8"/>
  <c r="O51" i="8"/>
  <c r="K51" i="8"/>
  <c r="G51" i="8"/>
  <c r="N58" i="8"/>
  <c r="M58" i="8"/>
  <c r="O58" i="8" s="1"/>
  <c r="O50" i="8"/>
  <c r="K50" i="8"/>
  <c r="G50" i="8"/>
  <c r="O49" i="8"/>
  <c r="K49" i="8"/>
  <c r="G49" i="8"/>
  <c r="O48" i="8"/>
  <c r="K48" i="8"/>
  <c r="G48" i="8"/>
  <c r="M57" i="8"/>
  <c r="O57" i="8" s="1"/>
  <c r="K47" i="8"/>
  <c r="G47" i="8"/>
  <c r="K46" i="8"/>
  <c r="G46" i="8"/>
  <c r="K45" i="8"/>
  <c r="G45" i="8"/>
  <c r="J42" i="8"/>
  <c r="K42" i="8" s="1"/>
  <c r="I42" i="8"/>
  <c r="F42" i="8"/>
  <c r="E42" i="8"/>
  <c r="J41" i="8"/>
  <c r="I41" i="8"/>
  <c r="K41" i="8" s="1"/>
  <c r="F41" i="8"/>
  <c r="E41" i="8"/>
  <c r="G41" i="8" s="1"/>
  <c r="J40" i="8"/>
  <c r="I40" i="8"/>
  <c r="K40" i="8"/>
  <c r="F40" i="8"/>
  <c r="E40" i="8"/>
  <c r="G40" i="8"/>
  <c r="J39" i="8"/>
  <c r="I39" i="8"/>
  <c r="K39" i="8" s="1"/>
  <c r="F39" i="8"/>
  <c r="E39" i="8"/>
  <c r="G39" i="8" s="1"/>
  <c r="J38" i="8"/>
  <c r="I38" i="8"/>
  <c r="K38" i="8" s="1"/>
  <c r="F38" i="8"/>
  <c r="E38" i="8"/>
  <c r="G38" i="8" s="1"/>
  <c r="N41" i="8"/>
  <c r="M41" i="8"/>
  <c r="O41" i="8"/>
  <c r="K37" i="8"/>
  <c r="G37" i="8"/>
  <c r="O36" i="8"/>
  <c r="K36" i="8"/>
  <c r="G36" i="8"/>
  <c r="O35" i="8"/>
  <c r="K35" i="8"/>
  <c r="G35" i="8"/>
  <c r="N40" i="8"/>
  <c r="M40" i="8"/>
  <c r="O40" i="8" s="1"/>
  <c r="K34" i="8"/>
  <c r="G34" i="8"/>
  <c r="O33" i="8"/>
  <c r="K33" i="8"/>
  <c r="G33" i="8"/>
  <c r="O32" i="8"/>
  <c r="K32" i="8"/>
  <c r="G32" i="8"/>
  <c r="N39" i="8"/>
  <c r="M39" i="8"/>
  <c r="K31" i="8"/>
  <c r="G31" i="8"/>
  <c r="O30" i="8"/>
  <c r="K30" i="8"/>
  <c r="G30" i="8"/>
  <c r="O29" i="8"/>
  <c r="K29" i="8"/>
  <c r="G29" i="8"/>
  <c r="N38" i="8"/>
  <c r="M38" i="8"/>
  <c r="O38" i="8" s="1"/>
  <c r="K28" i="8"/>
  <c r="G28" i="8"/>
  <c r="K27" i="8"/>
  <c r="G27" i="8"/>
  <c r="K26" i="8"/>
  <c r="G26" i="8"/>
  <c r="K76" i="8"/>
  <c r="G23" i="8"/>
  <c r="O107" i="8"/>
  <c r="M20" i="8"/>
  <c r="O20" i="8" s="1"/>
  <c r="O9" i="8"/>
  <c r="O88" i="8"/>
  <c r="O110" i="8"/>
  <c r="O65" i="8"/>
  <c r="O103" i="8"/>
  <c r="M22" i="8"/>
  <c r="O22" i="8" s="1"/>
  <c r="M97" i="8"/>
  <c r="O97" i="8"/>
  <c r="O37" i="8"/>
  <c r="N95" i="8"/>
  <c r="M98" i="8"/>
  <c r="O98" i="8"/>
  <c r="M77" i="8"/>
  <c r="O77" i="8" s="1"/>
  <c r="O69" i="8"/>
  <c r="O47" i="8"/>
  <c r="O53" i="8"/>
  <c r="O39" i="8"/>
  <c r="M79" i="8"/>
  <c r="O79" i="8" s="1"/>
  <c r="N57" i="8"/>
  <c r="O72" i="8"/>
  <c r="M117" i="8"/>
  <c r="O117" i="8" s="1"/>
  <c r="J270" i="3"/>
  <c r="G57" i="11" s="1"/>
  <c r="I270" i="3"/>
  <c r="F270" i="3"/>
  <c r="E270" i="3"/>
  <c r="K57" i="11" s="1"/>
  <c r="J269" i="3"/>
  <c r="I269" i="3"/>
  <c r="K269" i="3"/>
  <c r="F269" i="3"/>
  <c r="E269" i="3"/>
  <c r="G269" i="3" s="1"/>
  <c r="J268" i="3"/>
  <c r="I268" i="3"/>
  <c r="K268" i="3" s="1"/>
  <c r="F268" i="3"/>
  <c r="E268" i="3"/>
  <c r="G268" i="3"/>
  <c r="J267" i="3"/>
  <c r="I267" i="3"/>
  <c r="K267" i="3"/>
  <c r="F267" i="3"/>
  <c r="E267" i="3"/>
  <c r="G267" i="3" s="1"/>
  <c r="J266" i="3"/>
  <c r="I266" i="3"/>
  <c r="K266" i="3" s="1"/>
  <c r="F266" i="3"/>
  <c r="E266" i="3"/>
  <c r="G266" i="3" s="1"/>
  <c r="N265" i="3"/>
  <c r="N269" i="3"/>
  <c r="M265" i="3"/>
  <c r="O265" i="3"/>
  <c r="K265" i="3"/>
  <c r="G265" i="3"/>
  <c r="N264" i="3"/>
  <c r="M264" i="3"/>
  <c r="O264" i="3"/>
  <c r="K264" i="3"/>
  <c r="G264" i="3"/>
  <c r="N263" i="3"/>
  <c r="M263" i="3"/>
  <c r="O263" i="3"/>
  <c r="K263" i="3"/>
  <c r="G263" i="3"/>
  <c r="N262" i="3"/>
  <c r="M262" i="3"/>
  <c r="M268" i="3" s="1"/>
  <c r="O268" i="3" s="1"/>
  <c r="K262" i="3"/>
  <c r="G262" i="3"/>
  <c r="N261" i="3"/>
  <c r="M261" i="3"/>
  <c r="O261" i="3" s="1"/>
  <c r="K261" i="3"/>
  <c r="G261" i="3"/>
  <c r="N260" i="3"/>
  <c r="M260" i="3"/>
  <c r="K260" i="3"/>
  <c r="G260" i="3"/>
  <c r="N259" i="3"/>
  <c r="N267" i="3" s="1"/>
  <c r="M259" i="3"/>
  <c r="M267" i="3" s="1"/>
  <c r="O267" i="3" s="1"/>
  <c r="K259" i="3"/>
  <c r="G259" i="3"/>
  <c r="N258" i="3"/>
  <c r="M258" i="3"/>
  <c r="O258" i="3" s="1"/>
  <c r="K258" i="3"/>
  <c r="G258" i="3"/>
  <c r="N257" i="3"/>
  <c r="M257" i="3"/>
  <c r="O257" i="3" s="1"/>
  <c r="K257" i="3"/>
  <c r="G257" i="3"/>
  <c r="N256" i="3"/>
  <c r="M256" i="3"/>
  <c r="K256" i="3"/>
  <c r="G256" i="3"/>
  <c r="N255" i="3"/>
  <c r="M255" i="3"/>
  <c r="O255" i="3"/>
  <c r="K255" i="3"/>
  <c r="G255" i="3"/>
  <c r="N254" i="3"/>
  <c r="M254" i="3"/>
  <c r="O254" i="3" s="1"/>
  <c r="K254" i="3"/>
  <c r="G254" i="3"/>
  <c r="J251" i="3"/>
  <c r="G56" i="11" s="1"/>
  <c r="I251" i="3"/>
  <c r="M56" i="11" s="1"/>
  <c r="F251" i="3"/>
  <c r="E56" i="11" s="1"/>
  <c r="E251" i="3"/>
  <c r="G251" i="3" s="1"/>
  <c r="J250" i="3"/>
  <c r="I250" i="3"/>
  <c r="F250" i="3"/>
  <c r="E250" i="3"/>
  <c r="G250" i="3" s="1"/>
  <c r="J249" i="3"/>
  <c r="I249" i="3"/>
  <c r="K249" i="3"/>
  <c r="F249" i="3"/>
  <c r="E249" i="3"/>
  <c r="J248" i="3"/>
  <c r="I248" i="3"/>
  <c r="K248" i="3"/>
  <c r="F248" i="3"/>
  <c r="E248" i="3"/>
  <c r="G248" i="3" s="1"/>
  <c r="J247" i="3"/>
  <c r="I247" i="3"/>
  <c r="F247" i="3"/>
  <c r="E247" i="3"/>
  <c r="G247" i="3" s="1"/>
  <c r="N246" i="3"/>
  <c r="N250" i="3"/>
  <c r="M246" i="3"/>
  <c r="M250" i="3"/>
  <c r="O250" i="3" s="1"/>
  <c r="K246" i="3"/>
  <c r="G246" i="3"/>
  <c r="N245" i="3"/>
  <c r="M245" i="3"/>
  <c r="O245" i="3" s="1"/>
  <c r="K245" i="3"/>
  <c r="G245" i="3"/>
  <c r="N244" i="3"/>
  <c r="M244" i="3"/>
  <c r="O244" i="3" s="1"/>
  <c r="K244" i="3"/>
  <c r="G244" i="3"/>
  <c r="N243" i="3"/>
  <c r="N249" i="3"/>
  <c r="M243" i="3"/>
  <c r="O243" i="3"/>
  <c r="K243" i="3"/>
  <c r="G243" i="3"/>
  <c r="N242" i="3"/>
  <c r="M242" i="3"/>
  <c r="O242" i="3"/>
  <c r="K242" i="3"/>
  <c r="G242" i="3"/>
  <c r="N241" i="3"/>
  <c r="M241" i="3"/>
  <c r="O241" i="3"/>
  <c r="K241" i="3"/>
  <c r="G241" i="3"/>
  <c r="N240" i="3"/>
  <c r="N248" i="3"/>
  <c r="M240" i="3"/>
  <c r="O240" i="3" s="1"/>
  <c r="K240" i="3"/>
  <c r="G240" i="3"/>
  <c r="N239" i="3"/>
  <c r="M239" i="3"/>
  <c r="K239" i="3"/>
  <c r="G239" i="3"/>
  <c r="N238" i="3"/>
  <c r="M238" i="3"/>
  <c r="O238" i="3" s="1"/>
  <c r="K238" i="3"/>
  <c r="G238" i="3"/>
  <c r="N237" i="3"/>
  <c r="N247" i="3" s="1"/>
  <c r="M237" i="3"/>
  <c r="O237" i="3" s="1"/>
  <c r="K237" i="3"/>
  <c r="G237" i="3"/>
  <c r="N236" i="3"/>
  <c r="M236" i="3"/>
  <c r="O236" i="3" s="1"/>
  <c r="K236" i="3"/>
  <c r="G236" i="3"/>
  <c r="N235" i="3"/>
  <c r="M235" i="3"/>
  <c r="M251" i="3" s="1"/>
  <c r="K235" i="3"/>
  <c r="G235" i="3"/>
  <c r="J232" i="3"/>
  <c r="K232" i="3" s="1"/>
  <c r="I232" i="3"/>
  <c r="M55" i="11" s="1"/>
  <c r="F232" i="3"/>
  <c r="E55" i="11" s="1"/>
  <c r="E232" i="3"/>
  <c r="J231" i="3"/>
  <c r="I231" i="3"/>
  <c r="K231" i="3"/>
  <c r="F231" i="3"/>
  <c r="E231" i="3"/>
  <c r="G231" i="3"/>
  <c r="J230" i="3"/>
  <c r="I230" i="3"/>
  <c r="K230" i="3" s="1"/>
  <c r="F230" i="3"/>
  <c r="E230" i="3"/>
  <c r="G230" i="3" s="1"/>
  <c r="J229" i="3"/>
  <c r="I229" i="3"/>
  <c r="F229" i="3"/>
  <c r="E229" i="3"/>
  <c r="G229" i="3" s="1"/>
  <c r="J228" i="3"/>
  <c r="I228" i="3"/>
  <c r="F228" i="3"/>
  <c r="E228" i="3"/>
  <c r="N227" i="3"/>
  <c r="N231" i="3"/>
  <c r="M227" i="3"/>
  <c r="O227" i="3"/>
  <c r="K227" i="3"/>
  <c r="G227" i="3"/>
  <c r="N226" i="3"/>
  <c r="M226" i="3"/>
  <c r="O226" i="3"/>
  <c r="K226" i="3"/>
  <c r="G226" i="3"/>
  <c r="N225" i="3"/>
  <c r="M225" i="3"/>
  <c r="O225" i="3"/>
  <c r="K225" i="3"/>
  <c r="G225" i="3"/>
  <c r="N224" i="3"/>
  <c r="M224" i="3"/>
  <c r="M230" i="3"/>
  <c r="K224" i="3"/>
  <c r="G224" i="3"/>
  <c r="N223" i="3"/>
  <c r="M223" i="3"/>
  <c r="O223" i="3" s="1"/>
  <c r="K223" i="3"/>
  <c r="G223" i="3"/>
  <c r="N222" i="3"/>
  <c r="M222" i="3"/>
  <c r="K222" i="3"/>
  <c r="G222" i="3"/>
  <c r="N221" i="3"/>
  <c r="N229" i="3" s="1"/>
  <c r="M221" i="3"/>
  <c r="K221" i="3"/>
  <c r="G221" i="3"/>
  <c r="N220" i="3"/>
  <c r="M220" i="3"/>
  <c r="O220" i="3"/>
  <c r="K220" i="3"/>
  <c r="G220" i="3"/>
  <c r="N219" i="3"/>
  <c r="M219" i="3"/>
  <c r="O219" i="3" s="1"/>
  <c r="K219" i="3"/>
  <c r="G219" i="3"/>
  <c r="N218" i="3"/>
  <c r="M218" i="3"/>
  <c r="O218" i="3" s="1"/>
  <c r="K218" i="3"/>
  <c r="G218" i="3"/>
  <c r="N217" i="3"/>
  <c r="M217" i="3"/>
  <c r="K217" i="3"/>
  <c r="G217" i="3"/>
  <c r="N216" i="3"/>
  <c r="M216" i="3"/>
  <c r="K216" i="3"/>
  <c r="G216" i="3"/>
  <c r="J213" i="3"/>
  <c r="G53" i="11" s="1"/>
  <c r="I213" i="3"/>
  <c r="K213" i="3" s="1"/>
  <c r="F213" i="3"/>
  <c r="E53" i="11" s="1"/>
  <c r="E213" i="3"/>
  <c r="K53" i="11" s="1"/>
  <c r="J212" i="3"/>
  <c r="I212" i="3"/>
  <c r="F212" i="3"/>
  <c r="E212" i="3"/>
  <c r="G212" i="3"/>
  <c r="J211" i="3"/>
  <c r="I211" i="3"/>
  <c r="K211" i="3"/>
  <c r="F211" i="3"/>
  <c r="E211" i="3"/>
  <c r="J210" i="3"/>
  <c r="I210" i="3"/>
  <c r="K210" i="3" s="1"/>
  <c r="F210" i="3"/>
  <c r="E210" i="3"/>
  <c r="G210" i="3" s="1"/>
  <c r="J209" i="3"/>
  <c r="I209" i="3"/>
  <c r="F209" i="3"/>
  <c r="E209" i="3"/>
  <c r="G209" i="3" s="1"/>
  <c r="N208" i="3"/>
  <c r="N212" i="3" s="1"/>
  <c r="M208" i="3"/>
  <c r="M212" i="3" s="1"/>
  <c r="O212" i="3" s="1"/>
  <c r="O208" i="3"/>
  <c r="K208" i="3"/>
  <c r="G208" i="3"/>
  <c r="N207" i="3"/>
  <c r="M207" i="3"/>
  <c r="O207" i="3"/>
  <c r="K207" i="3"/>
  <c r="G207" i="3"/>
  <c r="N206" i="3"/>
  <c r="M206" i="3"/>
  <c r="O206" i="3"/>
  <c r="K206" i="3"/>
  <c r="G206" i="3"/>
  <c r="N205" i="3"/>
  <c r="N211" i="3"/>
  <c r="M205" i="3"/>
  <c r="O205" i="3" s="1"/>
  <c r="K205" i="3"/>
  <c r="G205" i="3"/>
  <c r="N204" i="3"/>
  <c r="M204" i="3"/>
  <c r="O204" i="3"/>
  <c r="K204" i="3"/>
  <c r="G204" i="3"/>
  <c r="N203" i="3"/>
  <c r="M203" i="3"/>
  <c r="O203" i="3"/>
  <c r="K203" i="3"/>
  <c r="G203" i="3"/>
  <c r="N202" i="3"/>
  <c r="N210" i="3" s="1"/>
  <c r="M202" i="3"/>
  <c r="M210" i="3" s="1"/>
  <c r="O210" i="3" s="1"/>
  <c r="K202" i="3"/>
  <c r="G202" i="3"/>
  <c r="N201" i="3"/>
  <c r="M201" i="3"/>
  <c r="O201" i="3" s="1"/>
  <c r="K201" i="3"/>
  <c r="G201" i="3"/>
  <c r="N200" i="3"/>
  <c r="M200" i="3"/>
  <c r="O200" i="3"/>
  <c r="K200" i="3"/>
  <c r="G200" i="3"/>
  <c r="N199" i="3"/>
  <c r="N209" i="3" s="1"/>
  <c r="M199" i="3"/>
  <c r="O199" i="3" s="1"/>
  <c r="K199" i="3"/>
  <c r="G199" i="3"/>
  <c r="N198" i="3"/>
  <c r="M198" i="3"/>
  <c r="K198" i="3"/>
  <c r="G198" i="3"/>
  <c r="N197" i="3"/>
  <c r="M197" i="3"/>
  <c r="K197" i="3"/>
  <c r="G197" i="3"/>
  <c r="J194" i="3"/>
  <c r="G50" i="11" s="1"/>
  <c r="I194" i="3"/>
  <c r="M50" i="11" s="1"/>
  <c r="F194" i="3"/>
  <c r="E50" i="11" s="1"/>
  <c r="E194" i="3"/>
  <c r="K50" i="11" s="1"/>
  <c r="J193" i="3"/>
  <c r="I193" i="3"/>
  <c r="K193" i="3"/>
  <c r="F193" i="3"/>
  <c r="E193" i="3"/>
  <c r="G193" i="3" s="1"/>
  <c r="J192" i="3"/>
  <c r="I192" i="3"/>
  <c r="K192" i="3" s="1"/>
  <c r="F192" i="3"/>
  <c r="E192" i="3"/>
  <c r="G192" i="3"/>
  <c r="J191" i="3"/>
  <c r="I191" i="3"/>
  <c r="K191" i="3" s="1"/>
  <c r="F191" i="3"/>
  <c r="E191" i="3"/>
  <c r="G191" i="3" s="1"/>
  <c r="J190" i="3"/>
  <c r="I190" i="3"/>
  <c r="K190" i="3" s="1"/>
  <c r="F190" i="3"/>
  <c r="E190" i="3"/>
  <c r="G190" i="3" s="1"/>
  <c r="N189" i="3"/>
  <c r="N193" i="3" s="1"/>
  <c r="M189" i="3"/>
  <c r="O189" i="3"/>
  <c r="K189" i="3"/>
  <c r="G189" i="3"/>
  <c r="N188" i="3"/>
  <c r="M188" i="3"/>
  <c r="O188" i="3"/>
  <c r="K188" i="3"/>
  <c r="G188" i="3"/>
  <c r="N187" i="3"/>
  <c r="M187" i="3"/>
  <c r="O187" i="3" s="1"/>
  <c r="K187" i="3"/>
  <c r="G187" i="3"/>
  <c r="N186" i="3"/>
  <c r="N192" i="3" s="1"/>
  <c r="M186" i="3"/>
  <c r="O186" i="3" s="1"/>
  <c r="M192" i="3"/>
  <c r="O192" i="3" s="1"/>
  <c r="K186" i="3"/>
  <c r="G186" i="3"/>
  <c r="N185" i="3"/>
  <c r="M185" i="3"/>
  <c r="O185" i="3"/>
  <c r="K185" i="3"/>
  <c r="G185" i="3"/>
  <c r="N184" i="3"/>
  <c r="M184" i="3"/>
  <c r="K184" i="3"/>
  <c r="G184" i="3"/>
  <c r="N183" i="3"/>
  <c r="N191" i="3" s="1"/>
  <c r="M183" i="3"/>
  <c r="O183" i="3" s="1"/>
  <c r="K183" i="3"/>
  <c r="G183" i="3"/>
  <c r="N182" i="3"/>
  <c r="M182" i="3"/>
  <c r="O182" i="3"/>
  <c r="K182" i="3"/>
  <c r="G182" i="3"/>
  <c r="N181" i="3"/>
  <c r="M181" i="3"/>
  <c r="O181" i="3"/>
  <c r="K181" i="3"/>
  <c r="G181" i="3"/>
  <c r="N180" i="3"/>
  <c r="N190" i="3" s="1"/>
  <c r="M180" i="3"/>
  <c r="K180" i="3"/>
  <c r="G180" i="3"/>
  <c r="N179" i="3"/>
  <c r="M179" i="3"/>
  <c r="O179" i="3" s="1"/>
  <c r="K179" i="3"/>
  <c r="G179" i="3"/>
  <c r="N178" i="3"/>
  <c r="M178" i="3"/>
  <c r="K178" i="3"/>
  <c r="G178" i="3"/>
  <c r="J175" i="3"/>
  <c r="G49" i="11" s="1"/>
  <c r="I175" i="3"/>
  <c r="M49" i="11" s="1"/>
  <c r="F175" i="3"/>
  <c r="E49" i="11" s="1"/>
  <c r="E175" i="3"/>
  <c r="K49" i="11" s="1"/>
  <c r="J174" i="3"/>
  <c r="I174" i="3"/>
  <c r="K174" i="3" s="1"/>
  <c r="F174" i="3"/>
  <c r="E174" i="3"/>
  <c r="G174" i="3"/>
  <c r="J173" i="3"/>
  <c r="I173" i="3"/>
  <c r="K173" i="3"/>
  <c r="F173" i="3"/>
  <c r="E173" i="3"/>
  <c r="G173" i="3" s="1"/>
  <c r="J172" i="3"/>
  <c r="I172" i="3"/>
  <c r="F172" i="3"/>
  <c r="E172" i="3"/>
  <c r="G172" i="3" s="1"/>
  <c r="J171" i="3"/>
  <c r="I171" i="3"/>
  <c r="F171" i="3"/>
  <c r="E171" i="3"/>
  <c r="N170" i="3"/>
  <c r="N174" i="3"/>
  <c r="M170" i="3"/>
  <c r="M174" i="3"/>
  <c r="O174" i="3"/>
  <c r="K170" i="3"/>
  <c r="G170" i="3"/>
  <c r="N169" i="3"/>
  <c r="M169" i="3"/>
  <c r="O169" i="3" s="1"/>
  <c r="K169" i="3"/>
  <c r="G169" i="3"/>
  <c r="N168" i="3"/>
  <c r="M168" i="3"/>
  <c r="O168" i="3"/>
  <c r="K168" i="3"/>
  <c r="G168" i="3"/>
  <c r="N167" i="3"/>
  <c r="M167" i="3"/>
  <c r="M173" i="3"/>
  <c r="O173" i="3" s="1"/>
  <c r="K167" i="3"/>
  <c r="G167" i="3"/>
  <c r="N166" i="3"/>
  <c r="M166" i="3"/>
  <c r="O166" i="3"/>
  <c r="K166" i="3"/>
  <c r="G166" i="3"/>
  <c r="N165" i="3"/>
  <c r="M165" i="3"/>
  <c r="K165" i="3"/>
  <c r="G165" i="3"/>
  <c r="N164" i="3"/>
  <c r="N172" i="3" s="1"/>
  <c r="M164" i="3"/>
  <c r="M172" i="3" s="1"/>
  <c r="O172" i="3" s="1"/>
  <c r="K164" i="3"/>
  <c r="G164" i="3"/>
  <c r="N163" i="3"/>
  <c r="M163" i="3"/>
  <c r="O163" i="3" s="1"/>
  <c r="K163" i="3"/>
  <c r="G163" i="3"/>
  <c r="N162" i="3"/>
  <c r="M162" i="3"/>
  <c r="O162" i="3"/>
  <c r="K162" i="3"/>
  <c r="G162" i="3"/>
  <c r="N161" i="3"/>
  <c r="N171" i="3" s="1"/>
  <c r="M161" i="3"/>
  <c r="M171" i="3" s="1"/>
  <c r="O171" i="3" s="1"/>
  <c r="K161" i="3"/>
  <c r="G161" i="3"/>
  <c r="N160" i="3"/>
  <c r="M160" i="3"/>
  <c r="O160" i="3" s="1"/>
  <c r="K160" i="3"/>
  <c r="G160" i="3"/>
  <c r="N159" i="3"/>
  <c r="M159" i="3"/>
  <c r="O159" i="3" s="1"/>
  <c r="K159" i="3"/>
  <c r="G159" i="3"/>
  <c r="J156" i="3"/>
  <c r="I156" i="3"/>
  <c r="M48" i="11" s="1"/>
  <c r="F156" i="3"/>
  <c r="E48" i="11" s="1"/>
  <c r="E156" i="3"/>
  <c r="K48" i="11" s="1"/>
  <c r="J155" i="3"/>
  <c r="I155" i="3"/>
  <c r="K155" i="3" s="1"/>
  <c r="F155" i="3"/>
  <c r="E155" i="3"/>
  <c r="G155" i="3" s="1"/>
  <c r="J154" i="3"/>
  <c r="I154" i="3"/>
  <c r="K154" i="3"/>
  <c r="F154" i="3"/>
  <c r="E154" i="3"/>
  <c r="G154" i="3"/>
  <c r="J153" i="3"/>
  <c r="I153" i="3"/>
  <c r="K153" i="3" s="1"/>
  <c r="F153" i="3"/>
  <c r="E153" i="3"/>
  <c r="G153" i="3" s="1"/>
  <c r="J152" i="3"/>
  <c r="I152" i="3"/>
  <c r="K152" i="3" s="1"/>
  <c r="F152" i="3"/>
  <c r="E152" i="3"/>
  <c r="G152" i="3" s="1"/>
  <c r="N151" i="3"/>
  <c r="N155" i="3" s="1"/>
  <c r="M151" i="3"/>
  <c r="O151" i="3" s="1"/>
  <c r="K151" i="3"/>
  <c r="G151" i="3"/>
  <c r="N150" i="3"/>
  <c r="M150" i="3"/>
  <c r="O150" i="3" s="1"/>
  <c r="K150" i="3"/>
  <c r="G150" i="3"/>
  <c r="N149" i="3"/>
  <c r="M149" i="3"/>
  <c r="O149" i="3" s="1"/>
  <c r="K149" i="3"/>
  <c r="G149" i="3"/>
  <c r="N148" i="3"/>
  <c r="N154" i="3"/>
  <c r="M148" i="3"/>
  <c r="M154" i="3"/>
  <c r="O154" i="3" s="1"/>
  <c r="K148" i="3"/>
  <c r="G148" i="3"/>
  <c r="N147" i="3"/>
  <c r="M147" i="3"/>
  <c r="O147" i="3" s="1"/>
  <c r="K147" i="3"/>
  <c r="G147" i="3"/>
  <c r="N146" i="3"/>
  <c r="M146" i="3"/>
  <c r="O146" i="3" s="1"/>
  <c r="K146" i="3"/>
  <c r="G146" i="3"/>
  <c r="N145" i="3"/>
  <c r="N153" i="3"/>
  <c r="M145" i="3"/>
  <c r="K145" i="3"/>
  <c r="G145" i="3"/>
  <c r="N144" i="3"/>
  <c r="M144" i="3"/>
  <c r="O144" i="3" s="1"/>
  <c r="K144" i="3"/>
  <c r="G144" i="3"/>
  <c r="N143" i="3"/>
  <c r="M143" i="3"/>
  <c r="O143" i="3" s="1"/>
  <c r="K143" i="3"/>
  <c r="G143" i="3"/>
  <c r="N142" i="3"/>
  <c r="N152" i="3" s="1"/>
  <c r="M142" i="3"/>
  <c r="K142" i="3"/>
  <c r="G142" i="3"/>
  <c r="N141" i="3"/>
  <c r="M141" i="3"/>
  <c r="O141" i="3" s="1"/>
  <c r="K141" i="3"/>
  <c r="G141" i="3"/>
  <c r="N140" i="3"/>
  <c r="M140" i="3"/>
  <c r="K140" i="3"/>
  <c r="G140" i="3"/>
  <c r="J137" i="3"/>
  <c r="G46" i="11" s="1"/>
  <c r="I137" i="3"/>
  <c r="F137" i="3"/>
  <c r="E46" i="11" s="1"/>
  <c r="E137" i="3"/>
  <c r="K46" i="11" s="1"/>
  <c r="J136" i="3"/>
  <c r="I136" i="3"/>
  <c r="F136" i="3"/>
  <c r="E136" i="3"/>
  <c r="G136" i="3"/>
  <c r="J135" i="3"/>
  <c r="I135" i="3"/>
  <c r="K135" i="3" s="1"/>
  <c r="F135" i="3"/>
  <c r="E135" i="3"/>
  <c r="J134" i="3"/>
  <c r="I134" i="3"/>
  <c r="K134" i="3" s="1"/>
  <c r="F134" i="3"/>
  <c r="E134" i="3"/>
  <c r="G134" i="3" s="1"/>
  <c r="J133" i="3"/>
  <c r="I133" i="3"/>
  <c r="K133" i="3" s="1"/>
  <c r="F133" i="3"/>
  <c r="E133" i="3"/>
  <c r="G133" i="3"/>
  <c r="N132" i="3"/>
  <c r="N136" i="3" s="1"/>
  <c r="M132" i="3"/>
  <c r="O132" i="3" s="1"/>
  <c r="K132" i="3"/>
  <c r="G132" i="3"/>
  <c r="N131" i="3"/>
  <c r="M131" i="3"/>
  <c r="K131" i="3"/>
  <c r="G131" i="3"/>
  <c r="N130" i="3"/>
  <c r="M130" i="3"/>
  <c r="O130" i="3" s="1"/>
  <c r="K130" i="3"/>
  <c r="G130" i="3"/>
  <c r="N129" i="3"/>
  <c r="M129" i="3"/>
  <c r="O129" i="3" s="1"/>
  <c r="K129" i="3"/>
  <c r="G129" i="3"/>
  <c r="N128" i="3"/>
  <c r="M128" i="3"/>
  <c r="O128" i="3" s="1"/>
  <c r="K128" i="3"/>
  <c r="G128" i="3"/>
  <c r="N127" i="3"/>
  <c r="M127" i="3"/>
  <c r="O127" i="3"/>
  <c r="M135" i="3"/>
  <c r="O135" i="3" s="1"/>
  <c r="K127" i="3"/>
  <c r="G127" i="3"/>
  <c r="N126" i="3"/>
  <c r="N134" i="3" s="1"/>
  <c r="M126" i="3"/>
  <c r="M134" i="3"/>
  <c r="O134" i="3" s="1"/>
  <c r="K126" i="3"/>
  <c r="G126" i="3"/>
  <c r="N125" i="3"/>
  <c r="M125" i="3"/>
  <c r="O125" i="3" s="1"/>
  <c r="K125" i="3"/>
  <c r="G125" i="3"/>
  <c r="N124" i="3"/>
  <c r="M124" i="3"/>
  <c r="O124" i="3" s="1"/>
  <c r="K124" i="3"/>
  <c r="G124" i="3"/>
  <c r="N123" i="3"/>
  <c r="M123" i="3"/>
  <c r="O123" i="3" s="1"/>
  <c r="M133" i="3"/>
  <c r="O133" i="3" s="1"/>
  <c r="K123" i="3"/>
  <c r="G123" i="3"/>
  <c r="N122" i="3"/>
  <c r="M122" i="3"/>
  <c r="O122" i="3" s="1"/>
  <c r="K122" i="3"/>
  <c r="G122" i="3"/>
  <c r="N121" i="3"/>
  <c r="M121" i="3"/>
  <c r="O121" i="3" s="1"/>
  <c r="K121" i="3"/>
  <c r="G121" i="3"/>
  <c r="J118" i="3"/>
  <c r="G44" i="11" s="1"/>
  <c r="I118" i="3"/>
  <c r="M44" i="11" s="1"/>
  <c r="F118" i="3"/>
  <c r="E44" i="11" s="1"/>
  <c r="E118" i="3"/>
  <c r="K44" i="11" s="1"/>
  <c r="J117" i="3"/>
  <c r="I117" i="3"/>
  <c r="K117" i="3" s="1"/>
  <c r="F117" i="3"/>
  <c r="E117" i="3"/>
  <c r="G117" i="3"/>
  <c r="J116" i="3"/>
  <c r="I116" i="3"/>
  <c r="K116" i="3"/>
  <c r="F116" i="3"/>
  <c r="E116" i="3"/>
  <c r="G116" i="3" s="1"/>
  <c r="J115" i="3"/>
  <c r="I115" i="3"/>
  <c r="K115" i="3" s="1"/>
  <c r="F115" i="3"/>
  <c r="E115" i="3"/>
  <c r="G115" i="3"/>
  <c r="J114" i="3"/>
  <c r="I114" i="3"/>
  <c r="K114" i="3" s="1"/>
  <c r="F114" i="3"/>
  <c r="E114" i="3"/>
  <c r="G114" i="3" s="1"/>
  <c r="N113" i="3"/>
  <c r="N117" i="3"/>
  <c r="M113" i="3"/>
  <c r="M117" i="3" s="1"/>
  <c r="O117" i="3" s="1"/>
  <c r="K113" i="3"/>
  <c r="G113" i="3"/>
  <c r="N112" i="3"/>
  <c r="M112" i="3"/>
  <c r="O112" i="3"/>
  <c r="K112" i="3"/>
  <c r="G112" i="3"/>
  <c r="N111" i="3"/>
  <c r="M111" i="3"/>
  <c r="O111" i="3" s="1"/>
  <c r="K111" i="3"/>
  <c r="G111" i="3"/>
  <c r="N110" i="3"/>
  <c r="N116" i="3"/>
  <c r="M110" i="3"/>
  <c r="M116" i="3"/>
  <c r="K110" i="3"/>
  <c r="G110" i="3"/>
  <c r="N109" i="3"/>
  <c r="M109" i="3"/>
  <c r="K109" i="3"/>
  <c r="G109" i="3"/>
  <c r="N108" i="3"/>
  <c r="M108" i="3"/>
  <c r="O108" i="3" s="1"/>
  <c r="K108" i="3"/>
  <c r="G108" i="3"/>
  <c r="N107" i="3"/>
  <c r="N115" i="3"/>
  <c r="M107" i="3"/>
  <c r="M115" i="3"/>
  <c r="O115" i="3" s="1"/>
  <c r="K107" i="3"/>
  <c r="G107" i="3"/>
  <c r="N106" i="3"/>
  <c r="M106" i="3"/>
  <c r="O106" i="3" s="1"/>
  <c r="K106" i="3"/>
  <c r="G106" i="3"/>
  <c r="N105" i="3"/>
  <c r="M105" i="3"/>
  <c r="O105" i="3" s="1"/>
  <c r="K105" i="3"/>
  <c r="G105" i="3"/>
  <c r="N104" i="3"/>
  <c r="N114" i="3" s="1"/>
  <c r="M104" i="3"/>
  <c r="O104" i="3" s="1"/>
  <c r="K104" i="3"/>
  <c r="G104" i="3"/>
  <c r="N103" i="3"/>
  <c r="M103" i="3"/>
  <c r="O103" i="3" s="1"/>
  <c r="K103" i="3"/>
  <c r="G103" i="3"/>
  <c r="N102" i="3"/>
  <c r="M102" i="3"/>
  <c r="O102" i="3" s="1"/>
  <c r="K102" i="3"/>
  <c r="G102" i="3"/>
  <c r="J99" i="3"/>
  <c r="G41" i="11" s="1"/>
  <c r="I99" i="3"/>
  <c r="M41" i="11" s="1"/>
  <c r="F99" i="3"/>
  <c r="E41" i="11" s="1"/>
  <c r="E99" i="3"/>
  <c r="K41" i="11" s="1"/>
  <c r="J98" i="3"/>
  <c r="I98" i="3"/>
  <c r="K98" i="3"/>
  <c r="F98" i="3"/>
  <c r="E98" i="3"/>
  <c r="G98" i="3" s="1"/>
  <c r="J97" i="3"/>
  <c r="I97" i="3"/>
  <c r="K97" i="3"/>
  <c r="F97" i="3"/>
  <c r="E97" i="3"/>
  <c r="G97" i="3" s="1"/>
  <c r="J96" i="3"/>
  <c r="I96" i="3"/>
  <c r="K96" i="3" s="1"/>
  <c r="F96" i="3"/>
  <c r="E96" i="3"/>
  <c r="G96" i="3"/>
  <c r="J95" i="3"/>
  <c r="I95" i="3"/>
  <c r="K95" i="3" s="1"/>
  <c r="F95" i="3"/>
  <c r="E95" i="3"/>
  <c r="G95" i="3" s="1"/>
  <c r="N94" i="3"/>
  <c r="N98" i="3" s="1"/>
  <c r="M94" i="3"/>
  <c r="O94" i="3"/>
  <c r="K94" i="3"/>
  <c r="G94" i="3"/>
  <c r="N93" i="3"/>
  <c r="M93" i="3"/>
  <c r="O93" i="3" s="1"/>
  <c r="K93" i="3"/>
  <c r="G93" i="3"/>
  <c r="N92" i="3"/>
  <c r="M92" i="3"/>
  <c r="K92" i="3"/>
  <c r="G92" i="3"/>
  <c r="N91" i="3"/>
  <c r="N97" i="3" s="1"/>
  <c r="M91" i="3"/>
  <c r="O91" i="3" s="1"/>
  <c r="K91" i="3"/>
  <c r="G91" i="3"/>
  <c r="N90" i="3"/>
  <c r="M90" i="3"/>
  <c r="O90" i="3" s="1"/>
  <c r="K90" i="3"/>
  <c r="G90" i="3"/>
  <c r="N89" i="3"/>
  <c r="M89" i="3"/>
  <c r="O89" i="3" s="1"/>
  <c r="K89" i="3"/>
  <c r="G89" i="3"/>
  <c r="N88" i="3"/>
  <c r="N96" i="3" s="1"/>
  <c r="M88" i="3"/>
  <c r="M96" i="3"/>
  <c r="O96" i="3" s="1"/>
  <c r="K88" i="3"/>
  <c r="G88" i="3"/>
  <c r="N87" i="3"/>
  <c r="M87" i="3"/>
  <c r="O87" i="3" s="1"/>
  <c r="K87" i="3"/>
  <c r="G87" i="3"/>
  <c r="N86" i="3"/>
  <c r="M86" i="3"/>
  <c r="O86" i="3" s="1"/>
  <c r="K86" i="3"/>
  <c r="G86" i="3"/>
  <c r="N85" i="3"/>
  <c r="N95" i="3" s="1"/>
  <c r="M85" i="3"/>
  <c r="O85" i="3" s="1"/>
  <c r="K85" i="3"/>
  <c r="G85" i="3"/>
  <c r="N84" i="3"/>
  <c r="M84" i="3"/>
  <c r="K84" i="3"/>
  <c r="G84" i="3"/>
  <c r="N83" i="3"/>
  <c r="N99" i="3" s="1"/>
  <c r="I41" i="11" s="1"/>
  <c r="M83" i="3"/>
  <c r="O83" i="3" s="1"/>
  <c r="K83" i="3"/>
  <c r="G83" i="3"/>
  <c r="J80" i="3"/>
  <c r="G40" i="11" s="1"/>
  <c r="I80" i="3"/>
  <c r="M40" i="11" s="1"/>
  <c r="F80" i="3"/>
  <c r="E40" i="11" s="1"/>
  <c r="E80" i="3"/>
  <c r="G80" i="3" s="1"/>
  <c r="J79" i="3"/>
  <c r="I79" i="3"/>
  <c r="K79" i="3"/>
  <c r="F79" i="3"/>
  <c r="E79" i="3"/>
  <c r="G79" i="3"/>
  <c r="J78" i="3"/>
  <c r="I78" i="3"/>
  <c r="K78" i="3" s="1"/>
  <c r="F78" i="3"/>
  <c r="E78" i="3"/>
  <c r="G78" i="3" s="1"/>
  <c r="J77" i="3"/>
  <c r="I77" i="3"/>
  <c r="K77" i="3" s="1"/>
  <c r="F77" i="3"/>
  <c r="E77" i="3"/>
  <c r="G77" i="3" s="1"/>
  <c r="J76" i="3"/>
  <c r="I76" i="3"/>
  <c r="K76" i="3" s="1"/>
  <c r="F76" i="3"/>
  <c r="E76" i="3"/>
  <c r="G76" i="3" s="1"/>
  <c r="N75" i="3"/>
  <c r="N79" i="3" s="1"/>
  <c r="M75" i="3"/>
  <c r="O75" i="3" s="1"/>
  <c r="K75" i="3"/>
  <c r="G75" i="3"/>
  <c r="N74" i="3"/>
  <c r="M74" i="3"/>
  <c r="O74" i="3" s="1"/>
  <c r="K74" i="3"/>
  <c r="G74" i="3"/>
  <c r="N73" i="3"/>
  <c r="M73" i="3"/>
  <c r="O73" i="3" s="1"/>
  <c r="K73" i="3"/>
  <c r="G73" i="3"/>
  <c r="N72" i="3"/>
  <c r="N78" i="3" s="1"/>
  <c r="M72" i="3"/>
  <c r="O72" i="3" s="1"/>
  <c r="K72" i="3"/>
  <c r="G72" i="3"/>
  <c r="N71" i="3"/>
  <c r="M71" i="3"/>
  <c r="O71" i="3" s="1"/>
  <c r="K71" i="3"/>
  <c r="G71" i="3"/>
  <c r="N70" i="3"/>
  <c r="M70" i="3"/>
  <c r="O70" i="3"/>
  <c r="K70" i="3"/>
  <c r="G70" i="3"/>
  <c r="N69" i="3"/>
  <c r="M69" i="3"/>
  <c r="M77" i="3" s="1"/>
  <c r="O77" i="3" s="1"/>
  <c r="K69" i="3"/>
  <c r="G69" i="3"/>
  <c r="N68" i="3"/>
  <c r="M68" i="3"/>
  <c r="O68" i="3"/>
  <c r="K68" i="3"/>
  <c r="G68" i="3"/>
  <c r="N67" i="3"/>
  <c r="M67" i="3"/>
  <c r="O67" i="3" s="1"/>
  <c r="K67" i="3"/>
  <c r="G67" i="3"/>
  <c r="N66" i="3"/>
  <c r="N76" i="3" s="1"/>
  <c r="M66" i="3"/>
  <c r="M76" i="3" s="1"/>
  <c r="O76" i="3" s="1"/>
  <c r="K66" i="3"/>
  <c r="G66" i="3"/>
  <c r="N65" i="3"/>
  <c r="M65" i="3"/>
  <c r="K65" i="3"/>
  <c r="G65" i="3"/>
  <c r="N64" i="3"/>
  <c r="M64" i="3"/>
  <c r="O64" i="3" s="1"/>
  <c r="K64" i="3"/>
  <c r="G64" i="3"/>
  <c r="J61" i="3"/>
  <c r="G39" i="11" s="1"/>
  <c r="I61" i="3"/>
  <c r="M39" i="11" s="1"/>
  <c r="F61" i="3"/>
  <c r="E39" i="11" s="1"/>
  <c r="E61" i="3"/>
  <c r="K39" i="11" s="1"/>
  <c r="J60" i="3"/>
  <c r="I60" i="3"/>
  <c r="K60" i="3" s="1"/>
  <c r="F60" i="3"/>
  <c r="E60" i="3"/>
  <c r="G60" i="3"/>
  <c r="J59" i="3"/>
  <c r="I59" i="3"/>
  <c r="F59" i="3"/>
  <c r="E59" i="3"/>
  <c r="G59" i="3"/>
  <c r="J58" i="3"/>
  <c r="I58" i="3"/>
  <c r="K58" i="3" s="1"/>
  <c r="F58" i="3"/>
  <c r="E58" i="3"/>
  <c r="G58" i="3" s="1"/>
  <c r="J57" i="3"/>
  <c r="I57" i="3"/>
  <c r="K57" i="3" s="1"/>
  <c r="F57" i="3"/>
  <c r="E57" i="3"/>
  <c r="G57" i="3" s="1"/>
  <c r="N56" i="3"/>
  <c r="N60" i="3"/>
  <c r="M56" i="3"/>
  <c r="M60" i="3"/>
  <c r="O60" i="3" s="1"/>
  <c r="K56" i="3"/>
  <c r="G56" i="3"/>
  <c r="N55" i="3"/>
  <c r="M55" i="3"/>
  <c r="O55" i="3" s="1"/>
  <c r="K55" i="3"/>
  <c r="G55" i="3"/>
  <c r="N54" i="3"/>
  <c r="M54" i="3"/>
  <c r="O54" i="3" s="1"/>
  <c r="K54" i="3"/>
  <c r="G54" i="3"/>
  <c r="N53" i="3"/>
  <c r="N59" i="3"/>
  <c r="M53" i="3"/>
  <c r="O53" i="3"/>
  <c r="K53" i="3"/>
  <c r="G53" i="3"/>
  <c r="N52" i="3"/>
  <c r="M52" i="3"/>
  <c r="K52" i="3"/>
  <c r="G52" i="3"/>
  <c r="N51" i="3"/>
  <c r="M51" i="3"/>
  <c r="K51" i="3"/>
  <c r="G51" i="3"/>
  <c r="N50" i="3"/>
  <c r="N58" i="3"/>
  <c r="M50" i="3"/>
  <c r="M58" i="3"/>
  <c r="O58" i="3" s="1"/>
  <c r="K50" i="3"/>
  <c r="G50" i="3"/>
  <c r="N49" i="3"/>
  <c r="M49" i="3"/>
  <c r="O49" i="3" s="1"/>
  <c r="K49" i="3"/>
  <c r="G49" i="3"/>
  <c r="N48" i="3"/>
  <c r="M48" i="3"/>
  <c r="O48" i="3" s="1"/>
  <c r="K48" i="3"/>
  <c r="G48" i="3"/>
  <c r="N47" i="3"/>
  <c r="M47" i="3"/>
  <c r="O47" i="3" s="1"/>
  <c r="K47" i="3"/>
  <c r="G47" i="3"/>
  <c r="N46" i="3"/>
  <c r="M46" i="3"/>
  <c r="O46" i="3" s="1"/>
  <c r="K46" i="3"/>
  <c r="G46" i="3"/>
  <c r="N45" i="3"/>
  <c r="M45" i="3"/>
  <c r="O45" i="3" s="1"/>
  <c r="K45" i="3"/>
  <c r="G45" i="3"/>
  <c r="J42" i="3"/>
  <c r="G38" i="11" s="1"/>
  <c r="I42" i="3"/>
  <c r="M38" i="11" s="1"/>
  <c r="F42" i="3"/>
  <c r="E38" i="11" s="1"/>
  <c r="E42" i="3"/>
  <c r="K38" i="11" s="1"/>
  <c r="J41" i="3"/>
  <c r="I41" i="3"/>
  <c r="K41" i="3" s="1"/>
  <c r="F41" i="3"/>
  <c r="E41" i="3"/>
  <c r="G41" i="3"/>
  <c r="J40" i="3"/>
  <c r="I40" i="3"/>
  <c r="K40" i="3" s="1"/>
  <c r="F40" i="3"/>
  <c r="E40" i="3"/>
  <c r="G40" i="3" s="1"/>
  <c r="J39" i="3"/>
  <c r="I39" i="3"/>
  <c r="K39" i="3" s="1"/>
  <c r="F39" i="3"/>
  <c r="E39" i="3"/>
  <c r="G39" i="3" s="1"/>
  <c r="J38" i="3"/>
  <c r="I38" i="3"/>
  <c r="K38" i="3" s="1"/>
  <c r="F38" i="3"/>
  <c r="E38" i="3"/>
  <c r="G38" i="3" s="1"/>
  <c r="N37" i="3"/>
  <c r="N41" i="3" s="1"/>
  <c r="M37" i="3"/>
  <c r="O37" i="3" s="1"/>
  <c r="K37" i="3"/>
  <c r="G37" i="3"/>
  <c r="N36" i="3"/>
  <c r="M36" i="3"/>
  <c r="O36" i="3"/>
  <c r="K36" i="3"/>
  <c r="G36" i="3"/>
  <c r="N35" i="3"/>
  <c r="M35" i="3"/>
  <c r="O35" i="3"/>
  <c r="K35" i="3"/>
  <c r="G35" i="3"/>
  <c r="N34" i="3"/>
  <c r="N40" i="3"/>
  <c r="M34" i="3"/>
  <c r="M40" i="3" s="1"/>
  <c r="O40" i="3" s="1"/>
  <c r="K34" i="3"/>
  <c r="G34" i="3"/>
  <c r="N33" i="3"/>
  <c r="M33" i="3"/>
  <c r="O33" i="3" s="1"/>
  <c r="K33" i="3"/>
  <c r="G33" i="3"/>
  <c r="N32" i="3"/>
  <c r="M32" i="3"/>
  <c r="K32" i="3"/>
  <c r="G32" i="3"/>
  <c r="N31" i="3"/>
  <c r="N39" i="3"/>
  <c r="M31" i="3"/>
  <c r="O31" i="3"/>
  <c r="M39" i="3"/>
  <c r="O39" i="3" s="1"/>
  <c r="K31" i="3"/>
  <c r="G31" i="3"/>
  <c r="N30" i="3"/>
  <c r="M30" i="3"/>
  <c r="O30" i="3"/>
  <c r="K30" i="3"/>
  <c r="G30" i="3"/>
  <c r="N29" i="3"/>
  <c r="M29" i="3"/>
  <c r="O29" i="3" s="1"/>
  <c r="K29" i="3"/>
  <c r="G29" i="3"/>
  <c r="N28" i="3"/>
  <c r="N38" i="3" s="1"/>
  <c r="M28" i="3"/>
  <c r="O28" i="3" s="1"/>
  <c r="K28" i="3"/>
  <c r="G28" i="3"/>
  <c r="N27" i="3"/>
  <c r="M27" i="3"/>
  <c r="O27" i="3" s="1"/>
  <c r="K27" i="3"/>
  <c r="G27" i="3"/>
  <c r="N26" i="3"/>
  <c r="M26" i="3"/>
  <c r="O26" i="3" s="1"/>
  <c r="K26" i="3"/>
  <c r="G26" i="3"/>
  <c r="J22" i="3"/>
  <c r="I22" i="3"/>
  <c r="K22" i="3"/>
  <c r="F22" i="3"/>
  <c r="E22" i="3"/>
  <c r="G22" i="3" s="1"/>
  <c r="J21" i="3"/>
  <c r="I21" i="3"/>
  <c r="K21" i="3"/>
  <c r="F21" i="3"/>
  <c r="E21" i="3"/>
  <c r="G21" i="3" s="1"/>
  <c r="J20" i="3"/>
  <c r="I20" i="3"/>
  <c r="K20" i="3" s="1"/>
  <c r="F20" i="3"/>
  <c r="E20" i="3"/>
  <c r="G20" i="3" s="1"/>
  <c r="J23" i="3"/>
  <c r="G60" i="11" s="1"/>
  <c r="I23" i="3"/>
  <c r="J19" i="3"/>
  <c r="I19" i="3"/>
  <c r="K19" i="3" s="1"/>
  <c r="N18" i="3"/>
  <c r="M18" i="3"/>
  <c r="O18" i="3"/>
  <c r="N17" i="3"/>
  <c r="M17" i="3"/>
  <c r="O17" i="3"/>
  <c r="N16" i="3"/>
  <c r="M16" i="3"/>
  <c r="O16" i="3" s="1"/>
  <c r="N15" i="3"/>
  <c r="M15" i="3"/>
  <c r="O15" i="3" s="1"/>
  <c r="M21" i="3"/>
  <c r="N14" i="3"/>
  <c r="M14" i="3"/>
  <c r="O14" i="3"/>
  <c r="N13" i="3"/>
  <c r="M13" i="3"/>
  <c r="N12" i="3"/>
  <c r="N20" i="3" s="1"/>
  <c r="M12" i="3"/>
  <c r="O12" i="3"/>
  <c r="N11" i="3"/>
  <c r="M11" i="3"/>
  <c r="O11" i="3"/>
  <c r="N10" i="3"/>
  <c r="M10" i="3"/>
  <c r="O10" i="3" s="1"/>
  <c r="N9" i="3"/>
  <c r="M9" i="3"/>
  <c r="O9" i="3" s="1"/>
  <c r="N8" i="3"/>
  <c r="N7" i="3"/>
  <c r="M8" i="3"/>
  <c r="M7" i="3"/>
  <c r="O7" i="3" s="1"/>
  <c r="K18" i="3"/>
  <c r="K17" i="3"/>
  <c r="K16" i="3"/>
  <c r="K15" i="3"/>
  <c r="K14" i="3"/>
  <c r="K13" i="3"/>
  <c r="K12" i="3"/>
  <c r="K11" i="3"/>
  <c r="K10" i="3"/>
  <c r="K9" i="3"/>
  <c r="K8" i="3"/>
  <c r="K7" i="3"/>
  <c r="F19" i="3"/>
  <c r="E19" i="3"/>
  <c r="G19" i="3" s="1"/>
  <c r="G18" i="3"/>
  <c r="G17" i="3"/>
  <c r="G16" i="3"/>
  <c r="G15" i="3"/>
  <c r="G14" i="3"/>
  <c r="G13" i="3"/>
  <c r="G12" i="3"/>
  <c r="G11" i="3"/>
  <c r="G10" i="3"/>
  <c r="G9" i="3"/>
  <c r="G8" i="3"/>
  <c r="G7" i="3"/>
  <c r="F23" i="3"/>
  <c r="E60" i="11" s="1"/>
  <c r="E23" i="3"/>
  <c r="K60" i="11" s="1"/>
  <c r="K247" i="3"/>
  <c r="O142" i="3"/>
  <c r="O197" i="3"/>
  <c r="G211" i="3"/>
  <c r="O222" i="3"/>
  <c r="O235" i="3"/>
  <c r="O126" i="3"/>
  <c r="G135" i="3"/>
  <c r="O246" i="3"/>
  <c r="K118" i="3"/>
  <c r="K172" i="3"/>
  <c r="M190" i="3"/>
  <c r="O190" i="3" s="1"/>
  <c r="K250" i="3"/>
  <c r="O239" i="3"/>
  <c r="G249" i="3"/>
  <c r="K229" i="3"/>
  <c r="K212" i="3"/>
  <c r="O165" i="3"/>
  <c r="K136" i="3"/>
  <c r="O109" i="3"/>
  <c r="O113" i="3"/>
  <c r="O92" i="3"/>
  <c r="O52" i="3"/>
  <c r="O56" i="3"/>
  <c r="K59" i="3"/>
  <c r="N268" i="3"/>
  <c r="M269" i="3"/>
  <c r="O269" i="3"/>
  <c r="M248" i="3"/>
  <c r="O248" i="3" s="1"/>
  <c r="M249" i="3"/>
  <c r="O249" i="3" s="1"/>
  <c r="O230" i="3"/>
  <c r="N230" i="3"/>
  <c r="M231" i="3"/>
  <c r="O231" i="3" s="1"/>
  <c r="O224" i="3"/>
  <c r="M211" i="3"/>
  <c r="O211" i="3"/>
  <c r="O184" i="3"/>
  <c r="O170" i="3"/>
  <c r="N173" i="3"/>
  <c r="O167" i="3"/>
  <c r="O148" i="3"/>
  <c r="N135" i="3"/>
  <c r="O116" i="3"/>
  <c r="O110" i="3"/>
  <c r="O107" i="3"/>
  <c r="M97" i="3"/>
  <c r="O97" i="3" s="1"/>
  <c r="M98" i="3"/>
  <c r="O98" i="3"/>
  <c r="N77" i="3"/>
  <c r="M78" i="3"/>
  <c r="O78" i="3" s="1"/>
  <c r="O51" i="3"/>
  <c r="O32" i="3"/>
  <c r="N22" i="3"/>
  <c r="N21" i="3"/>
  <c r="O13" i="3"/>
  <c r="M22" i="3"/>
  <c r="O21" i="3"/>
  <c r="M20" i="3"/>
  <c r="O20" i="3" s="1"/>
  <c r="O22" i="3"/>
  <c r="O46" i="8"/>
  <c r="N61" i="8"/>
  <c r="N42" i="8"/>
  <c r="M118" i="8"/>
  <c r="O118" i="8" s="1"/>
  <c r="O85" i="8"/>
  <c r="O83" i="8"/>
  <c r="M80" i="8"/>
  <c r="O64" i="8"/>
  <c r="N266" i="3"/>
  <c r="O256" i="3"/>
  <c r="O217" i="3"/>
  <c r="N228" i="3"/>
  <c r="K209" i="3"/>
  <c r="O161" i="3"/>
  <c r="G171" i="3"/>
  <c r="M95" i="3"/>
  <c r="O95" i="3" s="1"/>
  <c r="N57" i="3"/>
  <c r="O50" i="3"/>
  <c r="M228" i="3"/>
  <c r="O228" i="3" s="1"/>
  <c r="N19" i="3"/>
  <c r="M153" i="3"/>
  <c r="O153" i="3" s="1"/>
  <c r="O145" i="3"/>
  <c r="N80" i="8"/>
  <c r="N19" i="8"/>
  <c r="M193" i="3"/>
  <c r="O193" i="3"/>
  <c r="O88" i="3"/>
  <c r="O221" i="3"/>
  <c r="M59" i="3"/>
  <c r="O59" i="3" s="1"/>
  <c r="G228" i="3"/>
  <c r="M247" i="3"/>
  <c r="O247" i="3" s="1"/>
  <c r="M99" i="8"/>
  <c r="N99" i="8"/>
  <c r="N23" i="8"/>
  <c r="O27" i="8"/>
  <c r="O34" i="8"/>
  <c r="M60" i="8"/>
  <c r="O60" i="8" s="1"/>
  <c r="N133" i="3"/>
  <c r="M42" i="8"/>
  <c r="O42" i="8" s="1"/>
  <c r="O26" i="8"/>
  <c r="O198" i="3"/>
  <c r="M209" i="3"/>
  <c r="O209" i="3" s="1"/>
  <c r="O28" i="8"/>
  <c r="M23" i="8"/>
  <c r="O23" i="8" s="1"/>
  <c r="O45" i="8"/>
  <c r="M61" i="8"/>
  <c r="O66" i="8"/>
  <c r="M76" i="8"/>
  <c r="O76" i="8" s="1"/>
  <c r="O216" i="3"/>
  <c r="O140" i="3"/>
  <c r="M152" i="3"/>
  <c r="O152" i="3" s="1"/>
  <c r="O31" i="8"/>
  <c r="O84" i="8"/>
  <c r="M57" i="3"/>
  <c r="O57" i="3" s="1"/>
  <c r="K171" i="3"/>
  <c r="O180" i="3"/>
  <c r="K228" i="3"/>
  <c r="M266" i="3"/>
  <c r="O266" i="3" s="1"/>
  <c r="O259" i="3"/>
  <c r="G80" i="8" l="1"/>
  <c r="G42" i="8"/>
  <c r="G61" i="8"/>
  <c r="O80" i="8"/>
  <c r="O99" i="8"/>
  <c r="O61" i="8"/>
  <c r="N19" i="11"/>
  <c r="K175" i="3"/>
  <c r="M114" i="3"/>
  <c r="O114" i="3" s="1"/>
  <c r="M137" i="3"/>
  <c r="O46" i="11" s="1"/>
  <c r="L46" i="11" s="1"/>
  <c r="L27" i="11"/>
  <c r="Q28" i="11"/>
  <c r="G270" i="3"/>
  <c r="M270" i="3"/>
  <c r="O57" i="11" s="1"/>
  <c r="L57" i="11" s="1"/>
  <c r="M232" i="3"/>
  <c r="M80" i="3"/>
  <c r="S8" i="11"/>
  <c r="G42" i="3"/>
  <c r="M99" i="3"/>
  <c r="L18" i="11"/>
  <c r="N18" i="11"/>
  <c r="M156" i="3"/>
  <c r="G156" i="3"/>
  <c r="K156" i="3"/>
  <c r="M213" i="3"/>
  <c r="M194" i="3"/>
  <c r="O50" i="11" s="1"/>
  <c r="L50" i="11" s="1"/>
  <c r="K194" i="3"/>
  <c r="S26" i="11"/>
  <c r="N251" i="3"/>
  <c r="I56" i="11" s="1"/>
  <c r="H56" i="11" s="1"/>
  <c r="K251" i="3"/>
  <c r="S19" i="11"/>
  <c r="G175" i="3"/>
  <c r="N175" i="3"/>
  <c r="I49" i="11" s="1"/>
  <c r="H49" i="11" s="1"/>
  <c r="S9" i="11"/>
  <c r="N61" i="3"/>
  <c r="I39" i="11" s="1"/>
  <c r="S16" i="11"/>
  <c r="K137" i="3"/>
  <c r="N137" i="3"/>
  <c r="I46" i="11" s="1"/>
  <c r="F46" i="11" s="1"/>
  <c r="G137" i="3"/>
  <c r="K270" i="3"/>
  <c r="F27" i="11"/>
  <c r="N270" i="3"/>
  <c r="I57" i="11" s="1"/>
  <c r="H57" i="11" s="1"/>
  <c r="I28" i="11"/>
  <c r="H28" i="11" s="1"/>
  <c r="F25" i="11"/>
  <c r="H25" i="11"/>
  <c r="N232" i="3"/>
  <c r="I55" i="11" s="1"/>
  <c r="G232" i="3"/>
  <c r="N80" i="3"/>
  <c r="I40" i="11" s="1"/>
  <c r="N42" i="3"/>
  <c r="I38" i="11" s="1"/>
  <c r="F11" i="11"/>
  <c r="S11" i="11"/>
  <c r="K99" i="3"/>
  <c r="F23" i="11"/>
  <c r="S23" i="11"/>
  <c r="N213" i="3"/>
  <c r="I53" i="11" s="1"/>
  <c r="H53" i="11" s="1"/>
  <c r="R21" i="11"/>
  <c r="I21" i="11"/>
  <c r="F21" i="11" s="1"/>
  <c r="Q21" i="11"/>
  <c r="G194" i="3"/>
  <c r="N194" i="3"/>
  <c r="I50" i="11" s="1"/>
  <c r="H50" i="11" s="1"/>
  <c r="L30" i="11"/>
  <c r="M23" i="3"/>
  <c r="O60" i="11" s="1"/>
  <c r="K23" i="3"/>
  <c r="G23" i="3"/>
  <c r="N23" i="3"/>
  <c r="I60" i="11" s="1"/>
  <c r="F60" i="11" s="1"/>
  <c r="L41" i="11"/>
  <c r="I42" i="11"/>
  <c r="Q38" i="11"/>
  <c r="F38" i="11"/>
  <c r="E42" i="11"/>
  <c r="F49" i="11"/>
  <c r="Q49" i="11"/>
  <c r="O251" i="3"/>
  <c r="O56" i="11"/>
  <c r="N56" i="11" s="1"/>
  <c r="H39" i="11"/>
  <c r="R39" i="11"/>
  <c r="R50" i="11"/>
  <c r="R44" i="11"/>
  <c r="F41" i="11"/>
  <c r="Q41" i="11"/>
  <c r="Q53" i="11"/>
  <c r="F53" i="11"/>
  <c r="M42" i="11"/>
  <c r="H40" i="11"/>
  <c r="R40" i="11"/>
  <c r="R38" i="11"/>
  <c r="H38" i="11"/>
  <c r="G42" i="11"/>
  <c r="Q46" i="11"/>
  <c r="R49" i="11"/>
  <c r="F40" i="11"/>
  <c r="H41" i="11"/>
  <c r="R41" i="11"/>
  <c r="Q60" i="11"/>
  <c r="R60" i="11"/>
  <c r="O80" i="3"/>
  <c r="O40" i="11"/>
  <c r="S40" i="11" s="1"/>
  <c r="K51" i="11"/>
  <c r="O213" i="3"/>
  <c r="O53" i="11"/>
  <c r="S53" i="11" s="1"/>
  <c r="O232" i="3"/>
  <c r="O55" i="11"/>
  <c r="S55" i="11" s="1"/>
  <c r="Q44" i="11"/>
  <c r="F56" i="11"/>
  <c r="F48" i="11"/>
  <c r="E51" i="11"/>
  <c r="Q48" i="11"/>
  <c r="R56" i="11"/>
  <c r="F39" i="11"/>
  <c r="Q39" i="11"/>
  <c r="M51" i="11"/>
  <c r="Q50" i="11"/>
  <c r="O99" i="3"/>
  <c r="O41" i="11"/>
  <c r="N41" i="11" s="1"/>
  <c r="N55" i="11"/>
  <c r="N21" i="11"/>
  <c r="L21" i="11"/>
  <c r="K56" i="11"/>
  <c r="Q56" i="11" s="1"/>
  <c r="M19" i="3"/>
  <c r="O19" i="3" s="1"/>
  <c r="M38" i="3"/>
  <c r="O38" i="3" s="1"/>
  <c r="O65" i="3"/>
  <c r="K80" i="3"/>
  <c r="G118" i="3"/>
  <c r="O131" i="3"/>
  <c r="M191" i="3"/>
  <c r="O191" i="3" s="1"/>
  <c r="M229" i="3"/>
  <c r="O229" i="3" s="1"/>
  <c r="F30" i="11"/>
  <c r="M46" i="11"/>
  <c r="R46" i="11" s="1"/>
  <c r="M53" i="11"/>
  <c r="R53" i="11" s="1"/>
  <c r="O28" i="11"/>
  <c r="N28" i="11" s="1"/>
  <c r="K42" i="3"/>
  <c r="O8" i="3"/>
  <c r="O260" i="3"/>
  <c r="O34" i="3"/>
  <c r="S10" i="11"/>
  <c r="S20" i="11"/>
  <c r="E57" i="11"/>
  <c r="E58" i="11" s="1"/>
  <c r="H9" i="11"/>
  <c r="H26" i="11"/>
  <c r="O84" i="3"/>
  <c r="O202" i="3"/>
  <c r="F20" i="11"/>
  <c r="O12" i="11"/>
  <c r="N12" i="11" s="1"/>
  <c r="G48" i="11"/>
  <c r="G55" i="11"/>
  <c r="G99" i="3"/>
  <c r="G213" i="3"/>
  <c r="N118" i="3"/>
  <c r="I44" i="11" s="1"/>
  <c r="H44" i="11" s="1"/>
  <c r="M41" i="3"/>
  <c r="O41" i="3" s="1"/>
  <c r="M42" i="3"/>
  <c r="M79" i="3"/>
  <c r="O79" i="3" s="1"/>
  <c r="O178" i="3"/>
  <c r="M155" i="3"/>
  <c r="O155" i="3" s="1"/>
  <c r="O66" i="3"/>
  <c r="N156" i="3"/>
  <c r="I48" i="11" s="1"/>
  <c r="G61" i="3"/>
  <c r="K61" i="3"/>
  <c r="F26" i="11"/>
  <c r="N14" i="11"/>
  <c r="L26" i="11"/>
  <c r="S30" i="11"/>
  <c r="K40" i="11"/>
  <c r="L40" i="11" s="1"/>
  <c r="K55" i="11"/>
  <c r="M61" i="3"/>
  <c r="M136" i="3"/>
  <c r="O136" i="3" s="1"/>
  <c r="Q12" i="11"/>
  <c r="M57" i="11"/>
  <c r="H14" i="11"/>
  <c r="F14" i="11"/>
  <c r="O48" i="11"/>
  <c r="L48" i="11" s="1"/>
  <c r="S18" i="11"/>
  <c r="I12" i="11"/>
  <c r="H18" i="11"/>
  <c r="M175" i="3"/>
  <c r="O164" i="3"/>
  <c r="M118" i="3"/>
  <c r="O262" i="3"/>
  <c r="O69" i="3"/>
  <c r="N46" i="11" l="1"/>
  <c r="N50" i="11"/>
  <c r="F28" i="11"/>
  <c r="S46" i="11"/>
  <c r="H46" i="11"/>
  <c r="O137" i="3"/>
  <c r="O270" i="3"/>
  <c r="I58" i="11"/>
  <c r="F58" i="11" s="1"/>
  <c r="F55" i="11"/>
  <c r="H21" i="11"/>
  <c r="S21" i="11"/>
  <c r="F50" i="11"/>
  <c r="O194" i="3"/>
  <c r="L60" i="11"/>
  <c r="N60" i="11"/>
  <c r="H60" i="11"/>
  <c r="O23" i="3"/>
  <c r="S60" i="11"/>
  <c r="N48" i="11"/>
  <c r="K42" i="11"/>
  <c r="L53" i="11"/>
  <c r="S57" i="11"/>
  <c r="S50" i="11"/>
  <c r="O156" i="3"/>
  <c r="F44" i="11"/>
  <c r="S41" i="11"/>
  <c r="F12" i="11"/>
  <c r="S12" i="11"/>
  <c r="R55" i="11"/>
  <c r="H55" i="11"/>
  <c r="G58" i="11"/>
  <c r="G51" i="11"/>
  <c r="R48" i="11"/>
  <c r="H48" i="11"/>
  <c r="N57" i="11"/>
  <c r="S48" i="11"/>
  <c r="I51" i="11"/>
  <c r="F51" i="11" s="1"/>
  <c r="L56" i="11"/>
  <c r="S56" i="11"/>
  <c r="L28" i="11"/>
  <c r="N53" i="11"/>
  <c r="L12" i="11"/>
  <c r="N40" i="11"/>
  <c r="Q51" i="11"/>
  <c r="O51" i="11"/>
  <c r="N51" i="11" s="1"/>
  <c r="O44" i="11"/>
  <c r="O118" i="3"/>
  <c r="F42" i="11"/>
  <c r="S28" i="11"/>
  <c r="F57" i="11"/>
  <c r="Q57" i="11"/>
  <c r="O39" i="11"/>
  <c r="O61" i="3"/>
  <c r="L55" i="11"/>
  <c r="K58" i="11"/>
  <c r="M58" i="11"/>
  <c r="Q55" i="11"/>
  <c r="O58" i="11"/>
  <c r="H12" i="11"/>
  <c r="O175" i="3"/>
  <c r="O49" i="11"/>
  <c r="O38" i="11"/>
  <c r="O42" i="3"/>
  <c r="Q40" i="11"/>
  <c r="R42" i="11"/>
  <c r="H42" i="11"/>
  <c r="R57" i="11"/>
  <c r="L58" i="11" l="1"/>
  <c r="N58" i="11"/>
  <c r="S58" i="11"/>
  <c r="L51" i="11"/>
  <c r="L39" i="11"/>
  <c r="S39" i="11"/>
  <c r="N39" i="11"/>
  <c r="N44" i="11"/>
  <c r="L44" i="11"/>
  <c r="O42" i="11"/>
  <c r="S38" i="11"/>
  <c r="L38" i="11"/>
  <c r="N38" i="11"/>
  <c r="Q42" i="11"/>
  <c r="S51" i="11"/>
  <c r="Q58" i="11"/>
  <c r="R51" i="11"/>
  <c r="H51" i="11"/>
  <c r="H58" i="11"/>
  <c r="R58" i="11"/>
  <c r="N49" i="11"/>
  <c r="L49" i="11"/>
  <c r="S49" i="11"/>
  <c r="S44" i="11"/>
  <c r="S42" i="11" l="1"/>
  <c r="N42" i="11"/>
  <c r="L42" i="11"/>
</calcChain>
</file>

<file path=xl/sharedStrings.xml><?xml version="1.0" encoding="utf-8"?>
<sst xmlns="http://schemas.openxmlformats.org/spreadsheetml/2006/main" count="725" uniqueCount="71">
  <si>
    <t>Bottles</t>
  </si>
  <si>
    <t>Cans</t>
  </si>
  <si>
    <t>Kegs</t>
  </si>
  <si>
    <t>Total</t>
  </si>
  <si>
    <t>Canada</t>
  </si>
  <si>
    <t>Subtotal</t>
  </si>
  <si>
    <t>Domestic / Domestique</t>
  </si>
  <si>
    <t xml:space="preserve">Bottles </t>
  </si>
  <si>
    <t>Bouteilles</t>
  </si>
  <si>
    <t>Canettes</t>
  </si>
  <si>
    <t>Fût</t>
  </si>
  <si>
    <t>Sous-total</t>
  </si>
  <si>
    <t>Imported / Importé</t>
  </si>
  <si>
    <t>Mar/mar</t>
  </si>
  <si>
    <t>Feb/fév</t>
  </si>
  <si>
    <t>Jan/jan</t>
  </si>
  <si>
    <t>Apr/avr</t>
  </si>
  <si>
    <t>May/mai</t>
  </si>
  <si>
    <t>Jun/juin</t>
  </si>
  <si>
    <t>Jul/juil</t>
  </si>
  <si>
    <t>Aug/août</t>
  </si>
  <si>
    <t>Sep/sep</t>
  </si>
  <si>
    <t>Oct/oct</t>
  </si>
  <si>
    <t>Nov/nov</t>
  </si>
  <si>
    <t>Dec/déc</t>
  </si>
  <si>
    <t>YTD/CAJ</t>
  </si>
  <si>
    <t>12 m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</si>
  <si>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</si>
  <si>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</si>
  <si>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</si>
  <si>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</si>
  <si>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</si>
  <si>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</si>
  <si>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</si>
  <si>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</si>
  <si>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</si>
  <si>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</si>
  <si>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NT</t>
  </si>
  <si>
    <t>YT</t>
  </si>
  <si>
    <t>NU</t>
  </si>
  <si>
    <t>Q1</t>
  </si>
  <si>
    <t>Q2</t>
  </si>
  <si>
    <t>Q3</t>
  </si>
  <si>
    <t>PROVINCIAL DOMESTIC &amp; IMPORTED BEER SALES (hL) / LES VENTES PROVINCIALE DE BIÈRE DOMESTIQUE ET IMPORTÉ (hL)</t>
  </si>
  <si>
    <t>YTD</t>
  </si>
  <si>
    <t>Q4</t>
  </si>
  <si>
    <t>% ch</t>
  </si>
  <si>
    <t>Year Prior % Change / Anneé Avant % Variation (Total)</t>
  </si>
  <si>
    <t>Date</t>
  </si>
  <si>
    <t>Prov/Terr</t>
  </si>
  <si>
    <t>PROVINCIAL BEER SALES BY TYPE OF SALE (hL) / VENTES DE BIÈRE PROVINCIAL PAR TYPE DE VENTE (hL)</t>
  </si>
  <si>
    <t>Home Consumer / CAD</t>
  </si>
  <si>
    <t xml:space="preserve">Licensee / CSP </t>
  </si>
  <si>
    <t xml:space="preserve">Note: Type of Sale data is only available in the above provinces. Provinces are preliminary for 3 months prior to the release of this report. </t>
  </si>
  <si>
    <t>Remarque: Le type de données sur les ventes n’est disponible que dans les provinces susmentionnées. Les données des provinces sont préliminaires pendant 3 mois avant la publication du présent rapport.</t>
  </si>
  <si>
    <t>Remarque: Les données des provinces sont préliminaires pendant 3 mois avant la publication du présent rapport.</t>
  </si>
  <si>
    <t xml:space="preserve">Note: Provinces are preliminary for 3 months prior to the release of this report. </t>
  </si>
  <si>
    <t>% Change / Changement</t>
  </si>
  <si>
    <t>Domestic</t>
  </si>
  <si>
    <t>Imported</t>
  </si>
  <si>
    <t>Domestique</t>
  </si>
  <si>
    <t>Importé</t>
  </si>
  <si>
    <t>Domestic and Imported Beer Sales (hL) / Les Ventes de Bière Domestic et Importé (hL)</t>
  </si>
  <si>
    <t>%</t>
  </si>
  <si>
    <t>ATLANTIC</t>
  </si>
  <si>
    <t>PRAIRIES</t>
  </si>
  <si>
    <t>TERRITORIES</t>
  </si>
  <si>
    <t>CANADA</t>
  </si>
  <si>
    <t>May / Mai</t>
  </si>
  <si>
    <t>YTD/CAJ 2020</t>
  </si>
  <si>
    <t>YTD/CAJ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</si>
</sst>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yyyy\-mm\-dd;@"/>
    <numFmt numFmtId="165" formatCode="0.0%"/>
    <numFmt numFmtId="166" formatCode="0.0"/>
    <numFmt numFmtId="167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44546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theme="3"/>
      </bottom>
      <diagonal/>
    </border>
  </borders>
  <cellStyleXfs count="6">
    <xf numFmtId="0" fontId="0" fillId="0" borderId="0"/>
    <xf numFmtId="0" fontId="9" fillId="0" borderId="0"/>
    <xf numFmtId="43" fontId="8" fillId="0" borderId="0" applyFont="0" applyFill="0" applyBorder="0" applyAlignment="0" applyProtection="0"/>
    <xf numFmtId="0" fontId="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1" applyFont="1" applyAlignment="1"/>
    <xf numFmtId="0" fontId="10" fillId="0" borderId="0" xfId="1" applyFont="1"/>
    <xf numFmtId="0" fontId="10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1" fillId="0" borderId="0" xfId="0" applyFont="1"/>
    <xf numFmtId="166" fontId="2" fillId="0" borderId="0" xfId="0" applyNumberFormat="1" applyFont="1"/>
    <xf numFmtId="0" fontId="11" fillId="0" borderId="0" xfId="0" applyFont="1" applyAlignment="1"/>
    <xf numFmtId="0" fontId="2" fillId="0" borderId="0" xfId="0" applyFont="1" applyAlignment="1"/>
    <xf numFmtId="3" fontId="2" fillId="0" borderId="0" xfId="0" applyNumberFormat="1" applyFont="1"/>
    <xf numFmtId="167" fontId="2" fillId="0" borderId="0" xfId="2" applyNumberFormat="1" applyFont="1"/>
    <xf numFmtId="0" fontId="2" fillId="0" borderId="0" xfId="0" applyFont="1" applyFill="1"/>
    <xf numFmtId="0" fontId="13" fillId="0" borderId="0" xfId="0" applyFont="1"/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1" fillId="0" borderId="0" xfId="0" applyFont="1" applyAlignment="1"/>
    <xf numFmtId="0" fontId="11" fillId="0" borderId="0" xfId="0" quotePrefix="1" applyFont="1" applyBorder="1"/>
    <xf numFmtId="164" fontId="2" fillId="2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/>
    <xf numFmtId="0" fontId="2" fillId="0" borderId="7" xfId="0" applyFont="1" applyFill="1" applyBorder="1" applyAlignment="1">
      <alignment vertical="center"/>
    </xf>
    <xf numFmtId="0" fontId="15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167" fontId="2" fillId="0" borderId="0" xfId="2" applyNumberFormat="1" applyFont="1" applyBorder="1"/>
    <xf numFmtId="167" fontId="2" fillId="0" borderId="0" xfId="2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167" fontId="2" fillId="0" borderId="0" xfId="2" applyNumberFormat="1" applyFont="1" applyBorder="1" applyAlignment="1">
      <alignment horizontal="right"/>
    </xf>
    <xf numFmtId="167" fontId="2" fillId="0" borderId="0" xfId="2" applyNumberFormat="1" applyFont="1" applyFill="1" applyBorder="1" applyAlignment="1">
      <alignment horizontal="right"/>
    </xf>
    <xf numFmtId="3" fontId="2" fillId="0" borderId="0" xfId="0" applyNumberFormat="1" applyFont="1" applyBorder="1"/>
    <xf numFmtId="166" fontId="2" fillId="0" borderId="0" xfId="0" applyNumberFormat="1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center"/>
    </xf>
    <xf numFmtId="0" fontId="1" fillId="2" borderId="0" xfId="0" quotePrefix="1" applyFont="1" applyFill="1" applyBorder="1"/>
    <xf numFmtId="0" fontId="7" fillId="2" borderId="0" xfId="0" quotePrefix="1" applyFont="1" applyFill="1" applyBorder="1" applyAlignment="1">
      <alignment horizontal="center"/>
    </xf>
    <xf numFmtId="0" fontId="7" fillId="2" borderId="0" xfId="0" quotePrefix="1" applyFont="1" applyFill="1" applyBorder="1"/>
    <xf numFmtId="0" fontId="1" fillId="0" borderId="0" xfId="0" applyFont="1" applyFill="1" applyBorder="1" applyAlignment="1"/>
    <xf numFmtId="3" fontId="2" fillId="0" borderId="0" xfId="0" applyNumberFormat="1" applyFont="1" applyFill="1" applyBorder="1" applyAlignment="1"/>
    <xf numFmtId="166" fontId="2" fillId="0" borderId="0" xfId="0" applyNumberFormat="1" applyFont="1" applyFill="1" applyAlignment="1"/>
    <xf numFmtId="0" fontId="1" fillId="0" borderId="0" xfId="0" applyFont="1" applyAlignment="1"/>
    <xf numFmtId="166" fontId="14" fillId="0" borderId="0" xfId="0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2" borderId="0" xfId="0" quotePrefix="1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right"/>
    </xf>
    <xf numFmtId="166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Border="1"/>
    <xf numFmtId="166" fontId="16" fillId="0" borderId="0" xfId="2" applyNumberFormat="1" applyFont="1" applyFill="1" applyBorder="1" applyAlignment="1">
      <alignment horizontal="center"/>
    </xf>
    <xf numFmtId="0" fontId="17" fillId="2" borderId="0" xfId="0" quotePrefix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4" borderId="0" xfId="0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167" fontId="2" fillId="4" borderId="0" xfId="2" applyNumberFormat="1" applyFont="1" applyFill="1" applyBorder="1" applyAlignment="1">
      <alignment horizontal="right"/>
    </xf>
    <xf numFmtId="166" fontId="16" fillId="4" borderId="0" xfId="2" applyNumberFormat="1" applyFont="1" applyFill="1" applyBorder="1" applyAlignment="1">
      <alignment horizontal="center"/>
    </xf>
    <xf numFmtId="167" fontId="2" fillId="4" borderId="0" xfId="2" applyNumberFormat="1" applyFont="1" applyFill="1" applyBorder="1"/>
    <xf numFmtId="3" fontId="2" fillId="4" borderId="0" xfId="0" applyNumberFormat="1" applyFont="1" applyFill="1" applyBorder="1"/>
    <xf numFmtId="166" fontId="2" fillId="4" borderId="0" xfId="2" applyNumberFormat="1" applyFont="1" applyFill="1" applyBorder="1"/>
    <xf numFmtId="0" fontId="1" fillId="4" borderId="8" xfId="0" applyFont="1" applyFill="1" applyBorder="1" applyAlignment="1"/>
    <xf numFmtId="0" fontId="2" fillId="4" borderId="8" xfId="0" applyFont="1" applyFill="1" applyBorder="1" applyAlignment="1"/>
    <xf numFmtId="3" fontId="2" fillId="4" borderId="8" xfId="0" applyNumberFormat="1" applyFont="1" applyFill="1" applyBorder="1" applyAlignment="1"/>
    <xf numFmtId="166" fontId="16" fillId="4" borderId="8" xfId="0" applyNumberFormat="1" applyFont="1" applyFill="1" applyBorder="1" applyAlignment="1">
      <alignment horizontal="center"/>
    </xf>
    <xf numFmtId="166" fontId="2" fillId="4" borderId="8" xfId="0" applyNumberFormat="1" applyFont="1" applyFill="1" applyBorder="1" applyAlignment="1"/>
    <xf numFmtId="0" fontId="1" fillId="0" borderId="0" xfId="0" applyFont="1" applyBorder="1" applyAlignment="1">
      <alignment horizontal="left" indent="1"/>
    </xf>
    <xf numFmtId="166" fontId="2" fillId="4" borderId="0" xfId="2" applyNumberFormat="1" applyFont="1" applyFill="1" applyBorder="1" applyAlignment="1"/>
    <xf numFmtId="167" fontId="2" fillId="4" borderId="0" xfId="2" applyNumberFormat="1" applyFont="1" applyFill="1" applyBorder="1" applyAlignment="1">
      <alignment horizontal="center"/>
    </xf>
    <xf numFmtId="167" fontId="22" fillId="5" borderId="0" xfId="0" applyNumberFormat="1" applyFont="1" applyFill="1"/>
    <xf numFmtId="0" fontId="7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6">
    <cellStyle name="Comma 2" xfId="2" xr:uid="{00000000-0005-0000-0000-000000000000}"/>
    <cellStyle name="Followed Hyperlink" xfId="5" builtinId="9" hidden="1"/>
    <cellStyle name="Hyperlink" xfId="4" builtinId="8" hidden="1"/>
    <cellStyle name="Normal" xfId="0" builtinId="0"/>
    <cellStyle name="Normal 2" xfId="1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EXECUTIVE!$O$7:$O$23</c:f>
              <c:numCache>
                <c:formatCode>0.0%</c:formatCode>
                <c:ptCount val="17"/>
                <c:pt idx="0">
                  <c:v>-2.9332379247580362E-3</c:v>
                </c:pt>
                <c:pt idx="1">
                  <c:v>2.5226709081239203E-2</c:v>
                </c:pt>
                <c:pt idx="2">
                  <c:v>-2.7245722969491574E-2</c:v>
                </c:pt>
                <c:pt idx="3">
                  <c:v>-6.4407209837348905E-2</c:v>
                </c:pt>
                <c:pt idx="4">
                  <c:v>-3.0311603701687985E-2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-3.4630233077939904E-3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-2.3510804408076957E-2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F-4358-B5DD-C1A54D52F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653728"/>
        <c:axId val="1101159520"/>
      </c:barChart>
      <c:catAx>
        <c:axId val="106565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159520"/>
        <c:crosses val="autoZero"/>
        <c:auto val="1"/>
        <c:lblAlgn val="ctr"/>
        <c:lblOffset val="100"/>
        <c:noMultiLvlLbl val="0"/>
      </c:catAx>
      <c:valAx>
        <c:axId val="11011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6537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EXECUTIVE!$O$178:$O$194</c:f>
              <c:numCache>
                <c:formatCode>0.0%</c:formatCode>
                <c:ptCount val="17"/>
                <c:pt idx="0">
                  <c:v>-6.4128424242657425E-2</c:v>
                </c:pt>
                <c:pt idx="1">
                  <c:v>1.2420375598713439E-2</c:v>
                </c:pt>
                <c:pt idx="2">
                  <c:v>-9.6179827597554293E-2</c:v>
                </c:pt>
                <c:pt idx="3">
                  <c:v>-6.9806710236792219E-2</c:v>
                </c:pt>
                <c:pt idx="4">
                  <c:v>2.9567406818143249E-3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-5.2995602605477289E-2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-4.2993414186674558E-2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F-430D-9FE7-8656595A1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387920"/>
        <c:axId val="1029390672"/>
      </c:barChart>
      <c:catAx>
        <c:axId val="102938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90672"/>
        <c:crosses val="autoZero"/>
        <c:auto val="1"/>
        <c:lblAlgn val="ctr"/>
        <c:lblOffset val="100"/>
        <c:noMultiLvlLbl val="0"/>
      </c:catAx>
      <c:valAx>
        <c:axId val="10293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879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EXECUTIVE!$O$197:$O$213</c:f>
              <c:numCache>
                <c:formatCode>0.0%</c:formatCode>
                <c:ptCount val="17"/>
                <c:pt idx="0">
                  <c:v>-3.1578491527922713E-2</c:v>
                </c:pt>
                <c:pt idx="1">
                  <c:v>3.6319643045754774E-2</c:v>
                </c:pt>
                <c:pt idx="2">
                  <c:v>-5.3071205794205441E-2</c:v>
                </c:pt>
                <c:pt idx="3">
                  <c:v>-9.309416387367811E-2</c:v>
                </c:pt>
                <c:pt idx="4">
                  <c:v>-0.11027202104247265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-1.852288640643172E-2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-5.7315946361830461E-2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949-9B1B-887006F1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808992"/>
        <c:axId val="1065811744"/>
      </c:barChart>
      <c:catAx>
        <c:axId val="106580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11744"/>
        <c:crosses val="autoZero"/>
        <c:auto val="1"/>
        <c:lblAlgn val="ctr"/>
        <c:lblOffset val="100"/>
        <c:noMultiLvlLbl val="0"/>
      </c:catAx>
      <c:valAx>
        <c:axId val="106581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089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EXECUTIVE!$O$216:$O$232</c:f>
              <c:numCache>
                <c:formatCode>0.0%</c:formatCode>
                <c:ptCount val="17"/>
                <c:pt idx="0">
                  <c:v>-0.12978283206686789</c:v>
                </c:pt>
                <c:pt idx="1">
                  <c:v>-4.4328257253022493E-3</c:v>
                </c:pt>
                <c:pt idx="2">
                  <c:v>-0.12507862368547271</c:v>
                </c:pt>
                <c:pt idx="3">
                  <c:v>-7.4328271554338646E-2</c:v>
                </c:pt>
                <c:pt idx="4">
                  <c:v>2.6247722829699952E-2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-8.9093370825628612E-2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-5.9928777682218839E-2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E-4B43-830D-A4699D19D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835856"/>
        <c:axId val="1065838608"/>
      </c:barChart>
      <c:catAx>
        <c:axId val="106583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38608"/>
        <c:crosses val="autoZero"/>
        <c:auto val="1"/>
        <c:lblAlgn val="ctr"/>
        <c:lblOffset val="100"/>
        <c:noMultiLvlLbl val="0"/>
      </c:catAx>
      <c:valAx>
        <c:axId val="10658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358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EXECUTIVE!$O$235:$O$251</c:f>
              <c:numCache>
                <c:formatCode>0.0%</c:formatCode>
                <c:ptCount val="17"/>
                <c:pt idx="0">
                  <c:v>-1.2453060492337161E-2</c:v>
                </c:pt>
                <c:pt idx="1">
                  <c:v>0.13339834898732805</c:v>
                </c:pt>
                <c:pt idx="2">
                  <c:v>-2.34640509732921E-2</c:v>
                </c:pt>
                <c:pt idx="3">
                  <c:v>-0.1268730734089292</c:v>
                </c:pt>
                <c:pt idx="4">
                  <c:v>-6.3124038709918659E-2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2.5028125238794365E-2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-2.8479103677852908E-2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8-4E6A-9755-D44C7784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858320"/>
        <c:axId val="1065861072"/>
      </c:barChart>
      <c:catAx>
        <c:axId val="106585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61072"/>
        <c:crosses val="autoZero"/>
        <c:auto val="1"/>
        <c:lblAlgn val="ctr"/>
        <c:lblOffset val="100"/>
        <c:noMultiLvlLbl val="0"/>
      </c:catAx>
      <c:valAx>
        <c:axId val="106586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583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EXECUTIVE!$O$254:$O$270</c:f>
              <c:numCache>
                <c:formatCode>0.0%</c:formatCode>
                <c:ptCount val="17"/>
                <c:pt idx="0">
                  <c:v>5.9368763099180821E-2</c:v>
                </c:pt>
                <c:pt idx="1">
                  <c:v>-1.4470874059540801E-2</c:v>
                </c:pt>
                <c:pt idx="2">
                  <c:v>-0.13272993425498517</c:v>
                </c:pt>
                <c:pt idx="3">
                  <c:v>-3.1887181493088314E-2</c:v>
                </c:pt>
                <c:pt idx="4">
                  <c:v>-5.1563924200224952E-2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-3.5127429801834295E-2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-3.8067869138673938E-2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A-41C8-B5E4-4941342F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881216"/>
        <c:axId val="1065883968"/>
      </c:barChart>
      <c:catAx>
        <c:axId val="106588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83968"/>
        <c:crosses val="autoZero"/>
        <c:auto val="1"/>
        <c:lblAlgn val="ctr"/>
        <c:lblOffset val="100"/>
        <c:noMultiLvlLbl val="0"/>
      </c:catAx>
      <c:valAx>
        <c:axId val="106588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8812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OF SALE'!$C$7:$C$23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'TYPE OF SALE'!$O$7:$O$23</c:f>
              <c:numCache>
                <c:formatCode>0.0%</c:formatCode>
                <c:ptCount val="17"/>
                <c:pt idx="0">
                  <c:v>-7.6688002104245735E-3</c:v>
                </c:pt>
                <c:pt idx="1">
                  <c:v>6.0648016670984226E-2</c:v>
                </c:pt>
                <c:pt idx="2">
                  <c:v>3.9914758314945301E-2</c:v>
                </c:pt>
                <c:pt idx="3">
                  <c:v>0.12230560417536847</c:v>
                </c:pt>
                <c:pt idx="4">
                  <c:v>-6.6276237978896854E-2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3.1198451275844058E-2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2.5116779492031234E-2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2-4058-9AFB-07D468862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417136"/>
        <c:axId val="1029419888"/>
      </c:barChart>
      <c:catAx>
        <c:axId val="102941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19888"/>
        <c:crosses val="autoZero"/>
        <c:auto val="1"/>
        <c:lblAlgn val="ctr"/>
        <c:lblOffset val="100"/>
        <c:noMultiLvlLbl val="0"/>
      </c:catAx>
      <c:valAx>
        <c:axId val="10294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171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OF SALE'!$C$7:$C$23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'TYPE OF SALE'!$O$26:$O$42</c:f>
              <c:numCache>
                <c:formatCode>0.0%</c:formatCode>
                <c:ptCount val="17"/>
                <c:pt idx="0">
                  <c:v>1.3146597915786066E-2</c:v>
                </c:pt>
                <c:pt idx="1">
                  <c:v>3.4187428151593986E-2</c:v>
                </c:pt>
                <c:pt idx="2">
                  <c:v>7.3415274649039561E-2</c:v>
                </c:pt>
                <c:pt idx="3">
                  <c:v>-4.1795490999377335E-2</c:v>
                </c:pt>
                <c:pt idx="4">
                  <c:v>-4.7910569689898325E-4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4.2184896468283536E-2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1.4591930283786428E-2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C-4E5D-82C5-75EC16EE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439600"/>
        <c:axId val="1029442352"/>
      </c:barChart>
      <c:catAx>
        <c:axId val="102943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42352"/>
        <c:crosses val="autoZero"/>
        <c:auto val="1"/>
        <c:lblAlgn val="ctr"/>
        <c:lblOffset val="100"/>
        <c:noMultiLvlLbl val="0"/>
      </c:catAx>
      <c:valAx>
        <c:axId val="102944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396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OF SALE'!$C$7:$C$23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'TYPE OF SALE'!$O$45:$O$61</c:f>
              <c:numCache>
                <c:formatCode>0.0%</c:formatCode>
                <c:ptCount val="17"/>
                <c:pt idx="0">
                  <c:v>3.3850721322440942E-2</c:v>
                </c:pt>
                <c:pt idx="1">
                  <c:v>3.4318879542366808E-2</c:v>
                </c:pt>
                <c:pt idx="2">
                  <c:v>6.2646655407374019E-2</c:v>
                </c:pt>
                <c:pt idx="3">
                  <c:v>9.7322126458595261E-3</c:v>
                </c:pt>
                <c:pt idx="4">
                  <c:v>0.20315096697665272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4.4703281257068239E-2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7.6141178962803605E-2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9-43F2-B0AE-70362F03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461664"/>
        <c:axId val="1029464416"/>
      </c:barChart>
      <c:catAx>
        <c:axId val="102946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64416"/>
        <c:crosses val="autoZero"/>
        <c:auto val="1"/>
        <c:lblAlgn val="ctr"/>
        <c:lblOffset val="100"/>
        <c:noMultiLvlLbl val="0"/>
      </c:catAx>
      <c:valAx>
        <c:axId val="102946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616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OF SALE'!$C$7:$C$23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'TYPE OF SALE'!$O$64:$O$80</c:f>
              <c:numCache>
                <c:formatCode>0.0%</c:formatCode>
                <c:ptCount val="17"/>
                <c:pt idx="0">
                  <c:v>2.9340318438553472E-2</c:v>
                </c:pt>
                <c:pt idx="1">
                  <c:v>1.6863440943937005E-2</c:v>
                </c:pt>
                <c:pt idx="2">
                  <c:v>2.3877319553776782E-2</c:v>
                </c:pt>
                <c:pt idx="3">
                  <c:v>-7.2753000757126068E-2</c:v>
                </c:pt>
                <c:pt idx="4">
                  <c:v>-9.3136386672020885E-2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2.3232154304986947E-2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-2.9520666397306741E-2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A-47A0-926E-4A530BEB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30439088"/>
        <c:axId val="1030441840"/>
      </c:barChart>
      <c:catAx>
        <c:axId val="103043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41840"/>
        <c:crosses val="autoZero"/>
        <c:auto val="1"/>
        <c:lblAlgn val="ctr"/>
        <c:lblOffset val="100"/>
        <c:noMultiLvlLbl val="0"/>
      </c:catAx>
      <c:valAx>
        <c:axId val="10304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390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OF SALE'!$C$7:$C$23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'TYPE OF SALE'!$O$83:$O$99</c:f>
              <c:numCache>
                <c:formatCode>0.0%</c:formatCode>
                <c:ptCount val="17"/>
                <c:pt idx="0">
                  <c:v>1.9903145359007932E-2</c:v>
                </c:pt>
                <c:pt idx="1">
                  <c:v>3.0077872475774939E-2</c:v>
                </c:pt>
                <c:pt idx="2">
                  <c:v>-5.2682991223142031E-2</c:v>
                </c:pt>
                <c:pt idx="3">
                  <c:v>-1.8337808655609467E-2</c:v>
                </c:pt>
                <c:pt idx="4">
                  <c:v>-2.1299716737916792E-3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-3.7507843801947794E-3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-6.3778227551058329E-3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F-4166-877D-5F887200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30465984"/>
        <c:axId val="1030468736"/>
      </c:barChart>
      <c:catAx>
        <c:axId val="103046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68736"/>
        <c:crosses val="autoZero"/>
        <c:auto val="1"/>
        <c:lblAlgn val="ctr"/>
        <c:lblOffset val="100"/>
        <c:noMultiLvlLbl val="0"/>
      </c:catAx>
      <c:valAx>
        <c:axId val="103046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659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EXECUTIVE!$O$26:$O$42</c:f>
              <c:numCache>
                <c:formatCode>0.0%</c:formatCode>
                <c:ptCount val="17"/>
                <c:pt idx="0">
                  <c:v>0.18026606806600826</c:v>
                </c:pt>
                <c:pt idx="1">
                  <c:v>9.7772064603076497E-2</c:v>
                </c:pt>
                <c:pt idx="2">
                  <c:v>0.24652154157980788</c:v>
                </c:pt>
                <c:pt idx="3">
                  <c:v>-0.32489931372232039</c:v>
                </c:pt>
                <c:pt idx="4">
                  <c:v>-6.0257910666566286E-2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0.17786668781042378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-3.9030433133983963E-4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F-4381-9A44-B501B5F1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01182336"/>
        <c:axId val="1101184656"/>
      </c:barChart>
      <c:catAx>
        <c:axId val="110118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184656"/>
        <c:crosses val="autoZero"/>
        <c:auto val="1"/>
        <c:lblAlgn val="ctr"/>
        <c:lblOffset val="100"/>
        <c:noMultiLvlLbl val="0"/>
      </c:catAx>
      <c:valAx>
        <c:axId val="110118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1823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OF SALE'!$C$7:$C$23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'TYPE OF SALE'!$O$102:$O$118</c:f>
              <c:numCache>
                <c:formatCode>0.0%</c:formatCode>
                <c:ptCount val="17"/>
                <c:pt idx="0">
                  <c:v>-3.1578491527920367E-2</c:v>
                </c:pt>
                <c:pt idx="1">
                  <c:v>3.6319643045756848E-2</c:v>
                </c:pt>
                <c:pt idx="2">
                  <c:v>-5.3071205794205031E-2</c:v>
                </c:pt>
                <c:pt idx="3">
                  <c:v>-9.3094163873677735E-2</c:v>
                </c:pt>
                <c:pt idx="4">
                  <c:v>-0.1102720210424714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-1.8522886406429975E-2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-5.7315946361829233E-2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C-43D1-9C53-5A9180A41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30488048"/>
        <c:axId val="1030490800"/>
      </c:barChart>
      <c:catAx>
        <c:axId val="103048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90800"/>
        <c:crosses val="autoZero"/>
        <c:auto val="1"/>
        <c:lblAlgn val="ctr"/>
        <c:lblOffset val="100"/>
        <c:noMultiLvlLbl val="0"/>
      </c:catAx>
      <c:valAx>
        <c:axId val="103049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880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EXECUTIVE!$O$45:$O$61</c:f>
              <c:numCache>
                <c:formatCode>0.0%</c:formatCode>
                <c:ptCount val="17"/>
                <c:pt idx="0">
                  <c:v>-7.6688002104245718E-3</c:v>
                </c:pt>
                <c:pt idx="1">
                  <c:v>6.0648016670986307E-2</c:v>
                </c:pt>
                <c:pt idx="2">
                  <c:v>3.9914758314944843E-2</c:v>
                </c:pt>
                <c:pt idx="3">
                  <c:v>0.12230560417537022</c:v>
                </c:pt>
                <c:pt idx="4">
                  <c:v>-6.6276237978896313E-2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3.1198451275844485E-2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2.5116779492032042E-2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F-4B36-A949-0BBC96E9B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722368"/>
        <c:axId val="1065725120"/>
      </c:barChart>
      <c:catAx>
        <c:axId val="106572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25120"/>
        <c:crosses val="autoZero"/>
        <c:auto val="1"/>
        <c:lblAlgn val="ctr"/>
        <c:lblOffset val="100"/>
        <c:noMultiLvlLbl val="0"/>
      </c:catAx>
      <c:valAx>
        <c:axId val="106572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223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EXECUTIVE!$O$64:$O$80</c:f>
              <c:numCache>
                <c:formatCode>0.0%</c:formatCode>
                <c:ptCount val="17"/>
                <c:pt idx="0">
                  <c:v>1.3146597915786483E-2</c:v>
                </c:pt>
                <c:pt idx="1">
                  <c:v>3.4187428151592945E-2</c:v>
                </c:pt>
                <c:pt idx="2">
                  <c:v>7.3415274649040768E-2</c:v>
                </c:pt>
                <c:pt idx="3">
                  <c:v>-4.1795490999376461E-2</c:v>
                </c:pt>
                <c:pt idx="4">
                  <c:v>-4.7910569689649777E-4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4.2184896468283918E-2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1.4591930283787276E-2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E-4901-8657-ADC0E4B26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749296"/>
        <c:axId val="1065752048"/>
      </c:barChart>
      <c:catAx>
        <c:axId val="106574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52048"/>
        <c:crosses val="autoZero"/>
        <c:auto val="1"/>
        <c:lblAlgn val="ctr"/>
        <c:lblOffset val="100"/>
        <c:noMultiLvlLbl val="0"/>
      </c:catAx>
      <c:valAx>
        <c:axId val="106575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492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EXECUTIVE!$O$83:$O$99</c:f>
              <c:numCache>
                <c:formatCode>0.0%</c:formatCode>
                <c:ptCount val="17"/>
                <c:pt idx="0">
                  <c:v>3.3850721322442615E-2</c:v>
                </c:pt>
                <c:pt idx="1">
                  <c:v>3.4318879542367071E-2</c:v>
                </c:pt>
                <c:pt idx="2">
                  <c:v>6.2646655407374477E-2</c:v>
                </c:pt>
                <c:pt idx="3">
                  <c:v>9.732212645859965E-3</c:v>
                </c:pt>
                <c:pt idx="4">
                  <c:v>0.20315096697665211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4.4703281257068885E-2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7.6141178962803827E-2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1-4354-897A-A2CD2BB54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775600"/>
        <c:axId val="1065778352"/>
      </c:barChart>
      <c:catAx>
        <c:axId val="10657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78352"/>
        <c:crosses val="autoZero"/>
        <c:auto val="1"/>
        <c:lblAlgn val="ctr"/>
        <c:lblOffset val="100"/>
        <c:noMultiLvlLbl val="0"/>
      </c:catAx>
      <c:valAx>
        <c:axId val="106577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756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EXECUTIVE!$O$102:$O$118</c:f>
              <c:numCache>
                <c:formatCode>0.0%</c:formatCode>
                <c:ptCount val="17"/>
                <c:pt idx="0">
                  <c:v>2.9340318438551786E-2</c:v>
                </c:pt>
                <c:pt idx="1">
                  <c:v>1.686344094393756E-2</c:v>
                </c:pt>
                <c:pt idx="2">
                  <c:v>2.3877319553779187E-2</c:v>
                </c:pt>
                <c:pt idx="3">
                  <c:v>-7.2753000757126915E-2</c:v>
                </c:pt>
                <c:pt idx="4">
                  <c:v>-9.3136386672019802E-2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2.3232154304987641E-2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-2.9520666397306151E-2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F-4649-A7DC-9A8D63B0B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65797040"/>
        <c:axId val="1065799792"/>
      </c:barChart>
      <c:catAx>
        <c:axId val="106579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99792"/>
        <c:crosses val="autoZero"/>
        <c:auto val="1"/>
        <c:lblAlgn val="ctr"/>
        <c:lblOffset val="100"/>
        <c:noMultiLvlLbl val="0"/>
      </c:catAx>
      <c:valAx>
        <c:axId val="10657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7970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EXECUTIVE!$O$121:$O$137</c:f>
              <c:numCache>
                <c:formatCode>0.0%</c:formatCode>
                <c:ptCount val="17"/>
                <c:pt idx="0">
                  <c:v>1.9903145359009316E-2</c:v>
                </c:pt>
                <c:pt idx="1">
                  <c:v>3.0077872475778006E-2</c:v>
                </c:pt>
                <c:pt idx="2">
                  <c:v>-5.2682991223144425E-2</c:v>
                </c:pt>
                <c:pt idx="3">
                  <c:v>-1.8337808655616007E-2</c:v>
                </c:pt>
                <c:pt idx="4">
                  <c:v>-2.1299716737850668E-3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-3.7507843801943405E-3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-6.3778227551051997E-3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E-4CC0-9564-71DCF17F4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311152"/>
        <c:axId val="1029313472"/>
      </c:barChart>
      <c:catAx>
        <c:axId val="102931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13472"/>
        <c:crosses val="autoZero"/>
        <c:auto val="1"/>
        <c:lblAlgn val="ctr"/>
        <c:lblOffset val="100"/>
        <c:noMultiLvlLbl val="0"/>
      </c:catAx>
      <c:valAx>
        <c:axId val="10293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111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EXECUTIVE!$O$140:$O$156</c:f>
              <c:numCache>
                <c:formatCode>0.0%</c:formatCode>
                <c:ptCount val="17"/>
                <c:pt idx="0">
                  <c:v>-0.11115517818126545</c:v>
                </c:pt>
                <c:pt idx="1">
                  <c:v>1.5379284094114772E-2</c:v>
                </c:pt>
                <c:pt idx="2">
                  <c:v>-0.10180097271478782</c:v>
                </c:pt>
                <c:pt idx="3">
                  <c:v>-0.17890163127093558</c:v>
                </c:pt>
                <c:pt idx="4">
                  <c:v>0.18397594677577411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-6.9479952328572986E-2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-3.4172895902320845E-2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3-49CF-812D-BDE2C28B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343104"/>
        <c:axId val="1029345856"/>
      </c:barChart>
      <c:catAx>
        <c:axId val="10293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45856"/>
        <c:crosses val="autoZero"/>
        <c:auto val="1"/>
        <c:lblAlgn val="ctr"/>
        <c:lblOffset val="100"/>
        <c:noMultiLvlLbl val="0"/>
      </c:catAx>
      <c:valAx>
        <c:axId val="10293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43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YoY % Change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EXECUTIVE!$C$7:$C$23</c:f>
              <c:strCache>
                <c:ptCount val="17"/>
                <c:pt idx="0">
                  <c:v>Jan/jan</c:v>
                </c:pt>
                <c:pt idx="1">
                  <c:v>Feb/fév</c:v>
                </c:pt>
                <c:pt idx="2">
                  <c:v>Mar/mar</c:v>
                </c:pt>
                <c:pt idx="3">
                  <c:v>Apr/avr</c:v>
                </c:pt>
                <c:pt idx="4">
                  <c:v>May/mai</c:v>
                </c:pt>
                <c:pt idx="5">
                  <c:v>Jun/juin</c:v>
                </c:pt>
                <c:pt idx="6">
                  <c:v>Jul/juil</c:v>
                </c:pt>
                <c:pt idx="7">
                  <c:v>Aug/août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Dec/déc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YTD</c:v>
                </c:pt>
              </c:strCache>
            </c:strRef>
          </c:cat>
          <c:val>
            <c:numRef>
              <c:f>EXECUTIVE!$O$159:$O$175</c:f>
              <c:numCache>
                <c:formatCode>0.0%</c:formatCode>
                <c:ptCount val="17"/>
                <c:pt idx="0">
                  <c:v>-0.10925133336557827</c:v>
                </c:pt>
                <c:pt idx="1">
                  <c:v>-3.2264402718731565E-2</c:v>
                </c:pt>
                <c:pt idx="2">
                  <c:v>5.0518655900092819E-3</c:v>
                </c:pt>
                <c:pt idx="3">
                  <c:v>-0.15746019487063392</c:v>
                </c:pt>
                <c:pt idx="4">
                  <c:v>3.7548942951220063E-2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-4.2252888481562278E-2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-4.9281934409341616E-2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4-48F2-88D1-D077AF96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29365296"/>
        <c:axId val="1029368048"/>
      </c:barChart>
      <c:catAx>
        <c:axId val="102936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68048"/>
        <c:crosses val="autoZero"/>
        <c:auto val="1"/>
        <c:lblAlgn val="ctr"/>
        <c:lblOffset val="100"/>
        <c:noMultiLvlLbl val="0"/>
      </c:catAx>
      <c:valAx>
        <c:axId val="10293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3652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2.jpeg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image" Target="../media/image3.jpe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</xdr:colOff>
      <xdr:row>0</xdr:row>
      <xdr:rowOff>0</xdr:rowOff>
    </xdr:from>
    <xdr:to>
      <xdr:col>9</xdr:col>
      <xdr:colOff>83820</xdr:colOff>
      <xdr:row>2</xdr:row>
      <xdr:rowOff>158251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3345" y="0"/>
          <a:ext cx="0" cy="740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12699</xdr:colOff>
      <xdr:row>0</xdr:row>
      <xdr:rowOff>15082</xdr:rowOff>
    </xdr:from>
    <xdr:to>
      <xdr:col>2</xdr:col>
      <xdr:colOff>670559</xdr:colOff>
      <xdr:row>1</xdr:row>
      <xdr:rowOff>138272</xdr:rowOff>
    </xdr:to>
    <xdr:pic>
      <xdr:nvPicPr>
        <xdr:cNvPr id="3" name="Picture 2" descr="(Beer Canada) Logo Colou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99" y="15082"/>
          <a:ext cx="1508760" cy="548640"/>
        </a:xfrm>
        <a:prstGeom prst="rect">
          <a:avLst/>
        </a:prstGeom>
      </xdr:spPr>
    </xdr:pic>
    <xdr:clientData/>
  </xdr:twoCellAnchor>
  <xdr:oneCellAnchor>
    <xdr:from>
      <xdr:col>19</xdr:col>
      <xdr:colOff>0</xdr:colOff>
      <xdr:row>5</xdr:row>
      <xdr:rowOff>0</xdr:rowOff>
    </xdr:from>
    <xdr:ext cx="0" cy="736101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7420" y="0"/>
          <a:ext cx="0" cy="73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35</xdr:row>
      <xdr:rowOff>0</xdr:rowOff>
    </xdr:from>
    <xdr:ext cx="0" cy="736101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79000" y="1117600"/>
          <a:ext cx="0" cy="73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114298</xdr:colOff>
      <xdr:row>6</xdr:row>
      <xdr:rowOff>9524</xdr:rowOff>
    </xdr:from>
    <xdr:to>
      <xdr:col>23</xdr:col>
      <xdr:colOff>695324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0</xdr:colOff>
      <xdr:row>41</xdr:row>
      <xdr:rowOff>142876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24</xdr:col>
      <xdr:colOff>0</xdr:colOff>
      <xdr:row>60</xdr:row>
      <xdr:rowOff>142876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63</xdr:row>
      <xdr:rowOff>0</xdr:rowOff>
    </xdr:from>
    <xdr:to>
      <xdr:col>24</xdr:col>
      <xdr:colOff>0</xdr:colOff>
      <xdr:row>79</xdr:row>
      <xdr:rowOff>142876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82</xdr:row>
      <xdr:rowOff>0</xdr:rowOff>
    </xdr:from>
    <xdr:to>
      <xdr:col>24</xdr:col>
      <xdr:colOff>0</xdr:colOff>
      <xdr:row>98</xdr:row>
      <xdr:rowOff>142876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101</xdr:row>
      <xdr:rowOff>0</xdr:rowOff>
    </xdr:from>
    <xdr:to>
      <xdr:col>24</xdr:col>
      <xdr:colOff>0</xdr:colOff>
      <xdr:row>117</xdr:row>
      <xdr:rowOff>142876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120</xdr:row>
      <xdr:rowOff>0</xdr:rowOff>
    </xdr:from>
    <xdr:to>
      <xdr:col>24</xdr:col>
      <xdr:colOff>0</xdr:colOff>
      <xdr:row>136</xdr:row>
      <xdr:rowOff>142876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139</xdr:row>
      <xdr:rowOff>0</xdr:rowOff>
    </xdr:from>
    <xdr:to>
      <xdr:col>24</xdr:col>
      <xdr:colOff>0</xdr:colOff>
      <xdr:row>155</xdr:row>
      <xdr:rowOff>142876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158</xdr:row>
      <xdr:rowOff>0</xdr:rowOff>
    </xdr:from>
    <xdr:to>
      <xdr:col>24</xdr:col>
      <xdr:colOff>0</xdr:colOff>
      <xdr:row>174</xdr:row>
      <xdr:rowOff>142876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177</xdr:row>
      <xdr:rowOff>0</xdr:rowOff>
    </xdr:from>
    <xdr:to>
      <xdr:col>24</xdr:col>
      <xdr:colOff>0</xdr:colOff>
      <xdr:row>193</xdr:row>
      <xdr:rowOff>142876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196</xdr:row>
      <xdr:rowOff>0</xdr:rowOff>
    </xdr:from>
    <xdr:to>
      <xdr:col>24</xdr:col>
      <xdr:colOff>0</xdr:colOff>
      <xdr:row>212</xdr:row>
      <xdr:rowOff>142876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215</xdr:row>
      <xdr:rowOff>0</xdr:rowOff>
    </xdr:from>
    <xdr:to>
      <xdr:col>24</xdr:col>
      <xdr:colOff>0</xdr:colOff>
      <xdr:row>231</xdr:row>
      <xdr:rowOff>142876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234</xdr:row>
      <xdr:rowOff>0</xdr:rowOff>
    </xdr:from>
    <xdr:to>
      <xdr:col>24</xdr:col>
      <xdr:colOff>0</xdr:colOff>
      <xdr:row>250</xdr:row>
      <xdr:rowOff>142876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253</xdr:row>
      <xdr:rowOff>0</xdr:rowOff>
    </xdr:from>
    <xdr:to>
      <xdr:col>24</xdr:col>
      <xdr:colOff>0</xdr:colOff>
      <xdr:row>269</xdr:row>
      <xdr:rowOff>142876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1</xdr:row>
      <xdr:rowOff>123825</xdr:rowOff>
    </xdr:to>
    <xdr:pic>
      <xdr:nvPicPr>
        <xdr:cNvPr id="20" name="Picture 19" descr="(Beer Canada) Logo Colour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1466850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47626</xdr:colOff>
      <xdr:row>1</xdr:row>
      <xdr:rowOff>123825</xdr:rowOff>
    </xdr:to>
    <xdr:pic>
      <xdr:nvPicPr>
        <xdr:cNvPr id="2" name="Picture 1" descr="(Beer Canada) Logo Colour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4668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114298</xdr:colOff>
      <xdr:row>6</xdr:row>
      <xdr:rowOff>9524</xdr:rowOff>
    </xdr:from>
    <xdr:to>
      <xdr:col>23</xdr:col>
      <xdr:colOff>695324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0</xdr:colOff>
      <xdr:row>41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24</xdr:col>
      <xdr:colOff>0</xdr:colOff>
      <xdr:row>60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63</xdr:row>
      <xdr:rowOff>0</xdr:rowOff>
    </xdr:from>
    <xdr:to>
      <xdr:col>24</xdr:col>
      <xdr:colOff>0</xdr:colOff>
      <xdr:row>79</xdr:row>
      <xdr:rowOff>142876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82</xdr:row>
      <xdr:rowOff>0</xdr:rowOff>
    </xdr:from>
    <xdr:to>
      <xdr:col>24</xdr:col>
      <xdr:colOff>0</xdr:colOff>
      <xdr:row>98</xdr:row>
      <xdr:rowOff>142876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101</xdr:row>
      <xdr:rowOff>0</xdr:rowOff>
    </xdr:from>
    <xdr:to>
      <xdr:col>24</xdr:col>
      <xdr:colOff>0</xdr:colOff>
      <xdr:row>117</xdr:row>
      <xdr:rowOff>142876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</xdr:row>
      <xdr:rowOff>125836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554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T62"/>
  <sheetViews>
    <sheetView showGridLines="0" tabSelected="1" zoomScaleNormal="100" workbookViewId="0">
      <selection activeCell="A6" sqref="A6"/>
    </sheetView>
  </sheetViews>
  <sheetFormatPr defaultColWidth="8.83984375" defaultRowHeight="15" customHeight="1" x14ac:dyDescent="0.55000000000000004"/>
  <cols>
    <col min="1" max="1" width="10.41796875" style="1" customWidth="1"/>
    <col min="2" max="2" width="1.68359375" style="1" customWidth="1"/>
    <col min="3" max="3" width="12.26171875" style="1" customWidth="1"/>
    <col min="4" max="4" width="1.68359375" style="1" customWidth="1"/>
    <col min="5" max="5" width="11.68359375" style="1" customWidth="1"/>
    <col min="6" max="6" width="5.68359375" style="1" customWidth="1"/>
    <col min="7" max="7" width="11.68359375" style="1" customWidth="1"/>
    <col min="8" max="8" width="5.68359375" style="1" customWidth="1"/>
    <col min="9" max="9" width="11.68359375" style="1" customWidth="1"/>
    <col min="10" max="10" width="1.68359375" style="1" customWidth="1"/>
    <col min="11" max="11" width="11.68359375" style="1" customWidth="1"/>
    <col min="12" max="12" width="5.68359375" style="1" customWidth="1"/>
    <col min="13" max="13" width="11.68359375" style="1" customWidth="1"/>
    <col min="14" max="14" width="5.68359375" style="1" customWidth="1"/>
    <col min="15" max="15" width="11.68359375" style="1" customWidth="1"/>
    <col min="16" max="16" width="1.68359375" style="1" customWidth="1"/>
    <col min="17" max="19" width="11.68359375" style="1" customWidth="1"/>
    <col min="20" max="16384" width="8.83984375" style="1"/>
  </cols>
  <sheetData>
    <row r="1" spans="1:19" ht="33.75" customHeight="1" x14ac:dyDescent="0.55000000000000004">
      <c r="A1" s="51"/>
      <c r="B1" s="51"/>
      <c r="C1" s="52"/>
      <c r="D1" s="52"/>
      <c r="E1" s="125" t="s">
        <v>62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2" customHeight="1" x14ac:dyDescent="0.55000000000000004"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8.75" customHeight="1" x14ac:dyDescent="0.55000000000000004">
      <c r="A3" s="119" t="s">
        <v>68</v>
      </c>
      <c r="B3" s="119"/>
      <c r="C3" s="119"/>
      <c r="D3" s="53"/>
      <c r="E3" s="124">
        <v>2020</v>
      </c>
      <c r="F3" s="124"/>
      <c r="G3" s="124"/>
      <c r="H3" s="124"/>
      <c r="I3" s="124"/>
      <c r="J3" s="54"/>
      <c r="K3" s="124">
        <v>2019</v>
      </c>
      <c r="L3" s="124"/>
      <c r="M3" s="124"/>
      <c r="N3" s="124"/>
      <c r="O3" s="124"/>
      <c r="P3" s="52"/>
      <c r="Q3" s="124" t="s">
        <v>57</v>
      </c>
      <c r="R3" s="124"/>
      <c r="S3" s="124"/>
    </row>
    <row r="4" spans="1:19" ht="12" customHeight="1" x14ac:dyDescent="0.6">
      <c r="A4" s="120">
        <v>44008</v>
      </c>
      <c r="B4" s="120"/>
      <c r="C4" s="120"/>
      <c r="D4" s="67"/>
      <c r="E4" s="92" t="s">
        <v>58</v>
      </c>
      <c r="F4" s="81"/>
      <c r="G4" s="92" t="s">
        <v>59</v>
      </c>
      <c r="H4" s="81"/>
      <c r="I4" s="82"/>
      <c r="J4" s="67"/>
      <c r="K4" s="92" t="s">
        <v>58</v>
      </c>
      <c r="L4" s="81"/>
      <c r="M4" s="92" t="s">
        <v>59</v>
      </c>
      <c r="N4" s="81"/>
      <c r="O4" s="82"/>
      <c r="P4" s="67"/>
      <c r="Q4" s="92" t="s">
        <v>58</v>
      </c>
      <c r="R4" s="93" t="s">
        <v>59</v>
      </c>
      <c r="S4" s="93"/>
    </row>
    <row r="5" spans="1:19" ht="12" customHeight="1" x14ac:dyDescent="0.6">
      <c r="A5" s="68"/>
      <c r="B5" s="68"/>
      <c r="C5" s="68"/>
      <c r="D5" s="67"/>
      <c r="E5" s="92" t="s">
        <v>60</v>
      </c>
      <c r="F5" s="99" t="s">
        <v>63</v>
      </c>
      <c r="G5" s="92" t="s">
        <v>61</v>
      </c>
      <c r="H5" s="99" t="s">
        <v>63</v>
      </c>
      <c r="I5" s="92" t="s">
        <v>3</v>
      </c>
      <c r="J5" s="67"/>
      <c r="K5" s="92" t="s">
        <v>60</v>
      </c>
      <c r="L5" s="99" t="s">
        <v>63</v>
      </c>
      <c r="M5" s="92" t="s">
        <v>61</v>
      </c>
      <c r="N5" s="99" t="s">
        <v>63</v>
      </c>
      <c r="O5" s="92" t="s">
        <v>3</v>
      </c>
      <c r="P5" s="67"/>
      <c r="Q5" s="92" t="s">
        <v>60</v>
      </c>
      <c r="R5" s="93" t="s">
        <v>61</v>
      </c>
      <c r="S5" s="93" t="s">
        <v>3</v>
      </c>
    </row>
    <row r="6" spans="1:19" ht="12" customHeight="1" x14ac:dyDescent="0.55000000000000004">
      <c r="A6" s="70" t="s">
        <v>49</v>
      </c>
      <c r="B6" s="71"/>
      <c r="C6" s="72"/>
      <c r="D6" s="55"/>
      <c r="E6" s="55"/>
      <c r="F6" s="90"/>
      <c r="G6" s="55"/>
      <c r="H6" s="100"/>
      <c r="I6" s="55"/>
      <c r="J6" s="55"/>
      <c r="K6" s="55"/>
      <c r="L6" s="100"/>
      <c r="M6" s="55"/>
      <c r="N6" s="100"/>
      <c r="O6" s="55"/>
      <c r="P6" s="55"/>
      <c r="Q6" s="55"/>
      <c r="R6" s="55"/>
    </row>
    <row r="7" spans="1:19" ht="6" customHeight="1" x14ac:dyDescent="0.6">
      <c r="C7" s="56"/>
      <c r="D7" s="56"/>
      <c r="E7" s="56"/>
      <c r="F7" s="91"/>
      <c r="G7" s="56"/>
      <c r="H7" s="101"/>
      <c r="I7" s="56"/>
      <c r="J7" s="56"/>
      <c r="K7" s="56"/>
      <c r="L7" s="101"/>
      <c r="M7" s="56"/>
      <c r="N7" s="101"/>
      <c r="O7" s="56"/>
      <c r="P7" s="56"/>
      <c r="Q7" s="56"/>
      <c r="R7" s="58"/>
      <c r="S7" s="57"/>
    </row>
    <row r="8" spans="1:19" ht="15" customHeight="1" x14ac:dyDescent="0.55000000000000004">
      <c r="A8" s="121" t="s">
        <v>27</v>
      </c>
      <c r="B8" s="121"/>
      <c r="C8" s="79"/>
      <c r="D8" s="73"/>
      <c r="E8" s="74">
        <v>30467.788270000012</v>
      </c>
      <c r="F8" s="98">
        <f>E8/I8*100</f>
        <v>96.627814731383282</v>
      </c>
      <c r="G8" s="74">
        <v>1063.2862500000001</v>
      </c>
      <c r="H8" s="98">
        <f>G8/I8*100</f>
        <v>3.3721852686167182</v>
      </c>
      <c r="I8" s="79">
        <f>E8+G8</f>
        <v>31531.074520000013</v>
      </c>
      <c r="J8" s="73"/>
      <c r="K8" s="74">
        <v>32265.418300000019</v>
      </c>
      <c r="L8" s="98">
        <f>K8/O8*100</f>
        <v>96.162823716098373</v>
      </c>
      <c r="M8" s="74">
        <v>1287.4840099999997</v>
      </c>
      <c r="N8" s="98">
        <f>M8/O8*100</f>
        <v>3.8371762839016199</v>
      </c>
      <c r="O8" s="79">
        <f>K8+M8</f>
        <v>33552.902310000019</v>
      </c>
      <c r="P8" s="75"/>
      <c r="Q8" s="94">
        <f>(E8-K8)/K8*100</f>
        <v>-5.5713829998602762</v>
      </c>
      <c r="R8" s="94">
        <f>(G8-M8)/M8*100</f>
        <v>-17.413634519624026</v>
      </c>
      <c r="S8" s="94">
        <f>(I8-O8)/O8*100</f>
        <v>-6.0257910666566286</v>
      </c>
    </row>
    <row r="9" spans="1:19" ht="15" customHeight="1" x14ac:dyDescent="0.55000000000000004">
      <c r="A9" s="121" t="s">
        <v>28</v>
      </c>
      <c r="B9" s="121"/>
      <c r="C9" s="79"/>
      <c r="D9" s="73"/>
      <c r="E9" s="74">
        <v>7265.7512000000079</v>
      </c>
      <c r="F9" s="98">
        <f>E9/I9*100</f>
        <v>95.491279899283086</v>
      </c>
      <c r="G9" s="74">
        <v>343.06000000000006</v>
      </c>
      <c r="H9" s="98">
        <f>G9/I9*100</f>
        <v>4.5087201007169124</v>
      </c>
      <c r="I9" s="79">
        <f>E9+G9</f>
        <v>7608.8112000000083</v>
      </c>
      <c r="J9" s="73"/>
      <c r="K9" s="74">
        <v>7593.3343999999943</v>
      </c>
      <c r="L9" s="98">
        <f>K9/O9*100</f>
        <v>93.182450922849114</v>
      </c>
      <c r="M9" s="74">
        <v>555.55450000000008</v>
      </c>
      <c r="N9" s="98">
        <f>M9/O9*100</f>
        <v>6.8175490771508791</v>
      </c>
      <c r="O9" s="79">
        <f>K9+M9</f>
        <v>8148.8888999999945</v>
      </c>
      <c r="P9" s="75"/>
      <c r="Q9" s="94">
        <f>(E9-K9)/K9*100</f>
        <v>-4.3140889462208678</v>
      </c>
      <c r="R9" s="94">
        <f>(G9-M9)/M9*100</f>
        <v>-38.249082673257078</v>
      </c>
      <c r="S9" s="94">
        <f>(I9-O9)/O9*100</f>
        <v>-6.6276237978896315</v>
      </c>
    </row>
    <row r="10" spans="1:19" ht="15" customHeight="1" x14ac:dyDescent="0.55000000000000004">
      <c r="A10" s="121" t="s">
        <v>29</v>
      </c>
      <c r="B10" s="121"/>
      <c r="C10" s="69"/>
      <c r="D10" s="73"/>
      <c r="E10" s="74">
        <v>45938.275320000103</v>
      </c>
      <c r="F10" s="98">
        <f>E10/I10*100</f>
        <v>92.353475828896038</v>
      </c>
      <c r="G10" s="74">
        <v>3803.5182699999978</v>
      </c>
      <c r="H10" s="98">
        <f t="shared" ref="H10:H12" si="0">G10/I10*100</f>
        <v>7.6465241711039589</v>
      </c>
      <c r="I10" s="79">
        <f>E10+G10</f>
        <v>49741.793590000103</v>
      </c>
      <c r="J10" s="73"/>
      <c r="K10" s="74">
        <v>44814.690020000053</v>
      </c>
      <c r="L10" s="98">
        <f>K10/O10*100</f>
        <v>90.051475457273966</v>
      </c>
      <c r="M10" s="74">
        <v>4950.9465700000028</v>
      </c>
      <c r="N10" s="98">
        <f>M10/O10*100</f>
        <v>9.9485245427260338</v>
      </c>
      <c r="O10" s="79">
        <f>K10+M10</f>
        <v>49765.636590000053</v>
      </c>
      <c r="P10" s="75"/>
      <c r="Q10" s="94">
        <f>(E10-K10)/K10*100</f>
        <v>2.5071807916078681</v>
      </c>
      <c r="R10" s="94">
        <f>(G10-M10)/M10*100</f>
        <v>-23.175937848992064</v>
      </c>
      <c r="S10" s="94">
        <f>(I10-O10)/O10*100</f>
        <v>-4.7910569689649775E-2</v>
      </c>
    </row>
    <row r="11" spans="1:19" ht="15" customHeight="1" x14ac:dyDescent="0.55000000000000004">
      <c r="A11" s="122" t="s">
        <v>30</v>
      </c>
      <c r="B11" s="122"/>
      <c r="C11" s="76"/>
      <c r="D11" s="77"/>
      <c r="E11" s="78">
        <v>45840.500849999888</v>
      </c>
      <c r="F11" s="98">
        <f>E11/I11*100</f>
        <v>95.553943952229616</v>
      </c>
      <c r="G11" s="74">
        <v>2132.9254200000028</v>
      </c>
      <c r="H11" s="98">
        <f t="shared" si="0"/>
        <v>4.4460560477703979</v>
      </c>
      <c r="I11" s="79">
        <f>E11+G11</f>
        <v>47973.426269999887</v>
      </c>
      <c r="J11" s="73"/>
      <c r="K11" s="78">
        <v>37441.435299999946</v>
      </c>
      <c r="L11" s="98">
        <f>K11/O11*100</f>
        <v>93.901358707746098</v>
      </c>
      <c r="M11" s="74">
        <v>2431.7207599999997</v>
      </c>
      <c r="N11" s="98">
        <f>M11/O11*100</f>
        <v>6.0986412922539124</v>
      </c>
      <c r="O11" s="79">
        <f>K11+M11</f>
        <v>39873.156059999943</v>
      </c>
      <c r="P11" s="80"/>
      <c r="Q11" s="94">
        <f>(E11-K11)/K11*100</f>
        <v>22.432541601843862</v>
      </c>
      <c r="R11" s="94">
        <f>(G11-M11)/M11*100</f>
        <v>-12.287403427028231</v>
      </c>
      <c r="S11" s="94">
        <f>(I11-O11)/O11*100</f>
        <v>20.315096697665211</v>
      </c>
    </row>
    <row r="12" spans="1:19" ht="15" customHeight="1" x14ac:dyDescent="0.55000000000000004">
      <c r="A12" s="103" t="s">
        <v>64</v>
      </c>
      <c r="B12" s="103"/>
      <c r="C12" s="104"/>
      <c r="D12" s="77"/>
      <c r="E12" s="105">
        <f>SUM(E8:E11)</f>
        <v>129512.31564000002</v>
      </c>
      <c r="F12" s="106">
        <f>E12/I12*100</f>
        <v>94.634624766916204</v>
      </c>
      <c r="G12" s="107">
        <f>SUM(G8:G11)</f>
        <v>7342.7899400000006</v>
      </c>
      <c r="H12" s="106">
        <f t="shared" si="0"/>
        <v>5.365375233083796</v>
      </c>
      <c r="I12" s="107">
        <f>SUM(I8:I11)</f>
        <v>136855.10558</v>
      </c>
      <c r="J12" s="73"/>
      <c r="K12" s="107">
        <f>SUM(K8:K11)</f>
        <v>122114.87802</v>
      </c>
      <c r="L12" s="106">
        <f>K12/O12*100</f>
        <v>92.975738672036073</v>
      </c>
      <c r="M12" s="107">
        <f>SUM(M8:M11)</f>
        <v>9225.7058400000024</v>
      </c>
      <c r="N12" s="106">
        <f>M12/O12*100</f>
        <v>7.0242613279639192</v>
      </c>
      <c r="O12" s="107">
        <f>SUM(O8:O11)</f>
        <v>131340.58386000001</v>
      </c>
      <c r="P12" s="80"/>
      <c r="Q12" s="116">
        <f>(E12-K12)/K12*100</f>
        <v>6.0577693233976433</v>
      </c>
      <c r="R12" s="116">
        <f>(G12-M12)/M12*100</f>
        <v>-20.409450861051965</v>
      </c>
      <c r="S12" s="109">
        <f>(I12-O12)/O12*100</f>
        <v>4.1986426113942734</v>
      </c>
    </row>
    <row r="13" spans="1:19" ht="6" customHeight="1" x14ac:dyDescent="0.55000000000000004">
      <c r="A13" s="85"/>
      <c r="B13" s="85"/>
      <c r="C13" s="76"/>
      <c r="D13" s="77"/>
      <c r="E13" s="78"/>
      <c r="F13" s="98"/>
      <c r="G13" s="74"/>
      <c r="H13" s="98"/>
      <c r="I13" s="79"/>
      <c r="J13" s="73"/>
      <c r="K13" s="78"/>
      <c r="L13" s="98"/>
      <c r="M13" s="74"/>
      <c r="N13" s="98"/>
      <c r="O13" s="79"/>
      <c r="P13" s="80"/>
      <c r="Q13" s="95"/>
      <c r="R13" s="95"/>
      <c r="S13" s="94"/>
    </row>
    <row r="14" spans="1:19" ht="15" customHeight="1" x14ac:dyDescent="0.55000000000000004">
      <c r="A14" s="123" t="s">
        <v>31</v>
      </c>
      <c r="B14" s="123"/>
      <c r="C14" s="108"/>
      <c r="D14" s="73"/>
      <c r="E14" s="107">
        <v>386994.09969000064</v>
      </c>
      <c r="F14" s="106">
        <f>E14/I14*100</f>
        <v>80.753408508818765</v>
      </c>
      <c r="G14" s="107">
        <v>92235.330790000095</v>
      </c>
      <c r="H14" s="106">
        <f>G14/I14*100</f>
        <v>19.246591491181231</v>
      </c>
      <c r="I14" s="108">
        <f>E14+G14</f>
        <v>479229.43048000074</v>
      </c>
      <c r="J14" s="73"/>
      <c r="K14" s="107">
        <v>442427.27534000017</v>
      </c>
      <c r="L14" s="106">
        <f>K14/O14*100</f>
        <v>83.722153113138063</v>
      </c>
      <c r="M14" s="107">
        <v>86019.806930000021</v>
      </c>
      <c r="N14" s="106">
        <f>M14/O14*100</f>
        <v>16.277846886861948</v>
      </c>
      <c r="O14" s="108">
        <f>K14+M14</f>
        <v>528447.08227000013</v>
      </c>
      <c r="P14" s="75"/>
      <c r="Q14" s="116">
        <f>(E14-K14)/K14*100</f>
        <v>-12.529330522716933</v>
      </c>
      <c r="R14" s="116">
        <f>(G14-M14)/M14*100</f>
        <v>7.2256891544270205</v>
      </c>
      <c r="S14" s="109">
        <f>(I14-O14)/O14*100</f>
        <v>-9.31363866720198</v>
      </c>
    </row>
    <row r="15" spans="1:19" ht="6" customHeight="1" x14ac:dyDescent="0.55000000000000004">
      <c r="A15" s="96"/>
      <c r="B15" s="96"/>
      <c r="C15" s="69"/>
      <c r="D15" s="73"/>
      <c r="E15" s="74"/>
      <c r="F15" s="98"/>
      <c r="G15" s="74"/>
      <c r="H15" s="98"/>
      <c r="I15" s="69"/>
      <c r="J15" s="73"/>
      <c r="K15" s="74"/>
      <c r="L15" s="98"/>
      <c r="M15" s="74"/>
      <c r="N15" s="98"/>
      <c r="O15" s="69"/>
      <c r="P15" s="75"/>
      <c r="Q15" s="94"/>
      <c r="R15" s="94"/>
      <c r="S15" s="94"/>
    </row>
    <row r="16" spans="1:19" ht="15" customHeight="1" x14ac:dyDescent="0.55000000000000004">
      <c r="A16" s="123" t="s">
        <v>32</v>
      </c>
      <c r="B16" s="123"/>
      <c r="C16" s="108"/>
      <c r="D16" s="73"/>
      <c r="E16" s="107">
        <v>568749.95539000351</v>
      </c>
      <c r="F16" s="106">
        <f>E16/I16*100</f>
        <v>81.062663013667247</v>
      </c>
      <c r="G16" s="105">
        <v>132867.69969999971</v>
      </c>
      <c r="H16" s="106">
        <f t="shared" ref="H16" si="1">G16/I16*100</f>
        <v>18.937336986332745</v>
      </c>
      <c r="I16" s="108">
        <f>E16+G16</f>
        <v>701617.65509000327</v>
      </c>
      <c r="J16" s="73"/>
      <c r="K16" s="107">
        <v>558745.19615999993</v>
      </c>
      <c r="L16" s="106">
        <f>K16/O16*100</f>
        <v>79.467083057907473</v>
      </c>
      <c r="M16" s="105">
        <v>144370.07454000006</v>
      </c>
      <c r="N16" s="106">
        <f>M16/O16*100</f>
        <v>20.53291694209253</v>
      </c>
      <c r="O16" s="108">
        <f>K16+M16</f>
        <v>703115.27069999999</v>
      </c>
      <c r="P16" s="75"/>
      <c r="Q16" s="116">
        <f>(E16-K16)/K16*100</f>
        <v>1.7905763304564777</v>
      </c>
      <c r="R16" s="116">
        <f>(G16-M16)/M16*100</f>
        <v>-7.967284686005641</v>
      </c>
      <c r="S16" s="109">
        <f>(I16-O16)/O16*100</f>
        <v>-0.21299716737850669</v>
      </c>
    </row>
    <row r="17" spans="1:20" ht="6" customHeight="1" x14ac:dyDescent="0.55000000000000004">
      <c r="A17" s="85"/>
      <c r="B17" s="85"/>
      <c r="C17" s="69"/>
      <c r="D17" s="73"/>
      <c r="E17" s="74"/>
      <c r="F17" s="98"/>
      <c r="G17" s="78"/>
      <c r="H17" s="98"/>
      <c r="I17" s="69"/>
      <c r="J17" s="73"/>
      <c r="K17" s="74"/>
      <c r="L17" s="98"/>
      <c r="M17" s="78"/>
      <c r="N17" s="98"/>
      <c r="O17" s="69"/>
      <c r="P17" s="75"/>
      <c r="Q17" s="94"/>
      <c r="R17" s="94"/>
      <c r="S17" s="95"/>
    </row>
    <row r="18" spans="1:20" ht="15" customHeight="1" x14ac:dyDescent="0.55000000000000004">
      <c r="A18" s="122" t="s">
        <v>33</v>
      </c>
      <c r="B18" s="122"/>
      <c r="C18" s="69"/>
      <c r="D18" s="73"/>
      <c r="E18" s="74">
        <v>65416.383779999938</v>
      </c>
      <c r="F18" s="98">
        <f>E18/I18*100</f>
        <v>85.959034762741766</v>
      </c>
      <c r="G18" s="74">
        <v>10685.429090000003</v>
      </c>
      <c r="H18" s="98">
        <f t="shared" ref="H18:H21" si="2">G18/I18*100</f>
        <v>14.040965237258233</v>
      </c>
      <c r="I18" s="79">
        <f>E18+G18</f>
        <v>76101.812869999936</v>
      </c>
      <c r="J18" s="73"/>
      <c r="K18" s="74">
        <v>54829.29495000004</v>
      </c>
      <c r="L18" s="98">
        <f>K18/O18*100</f>
        <v>85.302260158200781</v>
      </c>
      <c r="M18" s="74">
        <v>9447.1906299999991</v>
      </c>
      <c r="N18" s="98">
        <f>M18/O18*100</f>
        <v>14.697739841799226</v>
      </c>
      <c r="O18" s="79">
        <f>K18+M18</f>
        <v>64276.485580000037</v>
      </c>
      <c r="P18" s="75"/>
      <c r="Q18" s="94">
        <f>(E18-K18)/K18*100</f>
        <v>19.309182873233155</v>
      </c>
      <c r="R18" s="94">
        <f>(G18-M18)/M18*100</f>
        <v>13.106949023214579</v>
      </c>
      <c r="S18" s="94">
        <f>(I18-O18)/O18*100</f>
        <v>18.397594677577413</v>
      </c>
    </row>
    <row r="19" spans="1:20" ht="15" customHeight="1" x14ac:dyDescent="0.55000000000000004">
      <c r="A19" s="122" t="s">
        <v>34</v>
      </c>
      <c r="B19" s="122"/>
      <c r="C19" s="69"/>
      <c r="D19" s="73"/>
      <c r="E19" s="74">
        <v>54702.177999999964</v>
      </c>
      <c r="F19" s="98">
        <f>E19/I19*100</f>
        <v>90.744906143951496</v>
      </c>
      <c r="G19" s="74">
        <v>5579.0877199999914</v>
      </c>
      <c r="H19" s="98">
        <f t="shared" si="2"/>
        <v>9.255093856048509</v>
      </c>
      <c r="I19" s="79">
        <f>E19+G19</f>
        <v>60281.265719999952</v>
      </c>
      <c r="J19" s="73"/>
      <c r="K19" s="74">
        <v>51769.406710000032</v>
      </c>
      <c r="L19" s="98">
        <f>K19/O19*100</f>
        <v>89.104454871045419</v>
      </c>
      <c r="M19" s="74">
        <v>6330.2772900000055</v>
      </c>
      <c r="N19" s="98">
        <f>M19/O19*100</f>
        <v>10.895545128954575</v>
      </c>
      <c r="O19" s="79">
        <f>K19+M19</f>
        <v>58099.684000000037</v>
      </c>
      <c r="P19" s="75"/>
      <c r="Q19" s="94">
        <f>(E19-K19)/K19*100</f>
        <v>5.6650664482763391</v>
      </c>
      <c r="R19" s="94">
        <f>(G19-M19)/M19*100</f>
        <v>-11.866613982086928</v>
      </c>
      <c r="S19" s="94">
        <f>(I19-O19)/O19*100</f>
        <v>3.7548942951220061</v>
      </c>
    </row>
    <row r="20" spans="1:20" ht="15" customHeight="1" x14ac:dyDescent="0.55000000000000004">
      <c r="A20" s="122" t="s">
        <v>35</v>
      </c>
      <c r="B20" s="122"/>
      <c r="C20" s="69"/>
      <c r="D20" s="73"/>
      <c r="E20" s="74">
        <v>209608.24702999982</v>
      </c>
      <c r="F20" s="98">
        <f>E20/I20*100</f>
        <v>88.43218296300482</v>
      </c>
      <c r="G20" s="74">
        <v>27418.862340000014</v>
      </c>
      <c r="H20" s="98">
        <f t="shared" si="2"/>
        <v>11.567817036995169</v>
      </c>
      <c r="I20" s="79">
        <f>E20+G20</f>
        <v>237027.10936999985</v>
      </c>
      <c r="J20" s="73"/>
      <c r="K20" s="74">
        <v>207116.83959000063</v>
      </c>
      <c r="L20" s="98">
        <f>K20/O20*100</f>
        <v>87.639439609939046</v>
      </c>
      <c r="M20" s="74">
        <v>29211.508139999973</v>
      </c>
      <c r="N20" s="98">
        <f>M20/O20*100</f>
        <v>12.360560390060956</v>
      </c>
      <c r="O20" s="79">
        <f>K20+M20</f>
        <v>236328.34773000059</v>
      </c>
      <c r="P20" s="75"/>
      <c r="Q20" s="94">
        <f>(E20-K20)/K20*100</f>
        <v>1.2028995058688012</v>
      </c>
      <c r="R20" s="94">
        <f>(G20-M20)/M20*100</f>
        <v>-6.1367793521938987</v>
      </c>
      <c r="S20" s="94">
        <f>(I20-O20)/O20*100</f>
        <v>0.29567406818143249</v>
      </c>
    </row>
    <row r="21" spans="1:20" ht="15" customHeight="1" x14ac:dyDescent="0.55000000000000004">
      <c r="A21" s="103" t="s">
        <v>65</v>
      </c>
      <c r="B21" s="103"/>
      <c r="C21" s="108"/>
      <c r="D21" s="73"/>
      <c r="E21" s="107">
        <f>SUM(E18:E20)</f>
        <v>329726.80880999973</v>
      </c>
      <c r="F21" s="106">
        <f>E21/I21*100</f>
        <v>88.301503130203983</v>
      </c>
      <c r="G21" s="107">
        <f>SUM(G18:G20)</f>
        <v>43683.379150000008</v>
      </c>
      <c r="H21" s="106">
        <f t="shared" si="2"/>
        <v>11.698496869796021</v>
      </c>
      <c r="I21" s="107">
        <f>SUM(I18:I20)</f>
        <v>373410.18795999972</v>
      </c>
      <c r="J21" s="73"/>
      <c r="K21" s="107">
        <f>SUM(K18:K20)</f>
        <v>313715.54125000071</v>
      </c>
      <c r="L21" s="106">
        <f>K21/O21*100</f>
        <v>87.45792877174182</v>
      </c>
      <c r="M21" s="107">
        <f>SUM(M18:M20)</f>
        <v>44988.976059999979</v>
      </c>
      <c r="N21" s="106">
        <f>M21/O21*100</f>
        <v>12.54207122825818</v>
      </c>
      <c r="O21" s="107">
        <f>SUM(O18:O20)</f>
        <v>358704.51731000067</v>
      </c>
      <c r="P21" s="75"/>
      <c r="Q21" s="116">
        <f>(E21-K21)/K21*100</f>
        <v>5.1037533863327473</v>
      </c>
      <c r="R21" s="116">
        <f>(G21-M21)/M21*100</f>
        <v>-2.9020373974698805</v>
      </c>
      <c r="S21" s="109">
        <f>(I21-O21)/O21*100</f>
        <v>4.0996614038428945</v>
      </c>
    </row>
    <row r="22" spans="1:20" ht="6" customHeight="1" x14ac:dyDescent="0.55000000000000004">
      <c r="A22" s="85"/>
      <c r="B22" s="85"/>
      <c r="C22" s="69"/>
      <c r="D22" s="73"/>
      <c r="E22" s="74"/>
      <c r="F22" s="98"/>
      <c r="G22" s="74"/>
      <c r="H22" s="98"/>
      <c r="I22" s="69"/>
      <c r="J22" s="73"/>
      <c r="K22" s="74"/>
      <c r="L22" s="98"/>
      <c r="M22" s="74"/>
      <c r="N22" s="98"/>
      <c r="O22" s="69"/>
      <c r="P22" s="75"/>
      <c r="Q22" s="94"/>
      <c r="R22" s="94"/>
      <c r="S22" s="94"/>
    </row>
    <row r="23" spans="1:20" ht="15" customHeight="1" x14ac:dyDescent="0.55000000000000004">
      <c r="A23" s="123" t="s">
        <v>36</v>
      </c>
      <c r="B23" s="123"/>
      <c r="C23" s="108"/>
      <c r="D23" s="73"/>
      <c r="E23" s="107">
        <v>208245.76904000016</v>
      </c>
      <c r="F23" s="106">
        <f>E23/I23*100</f>
        <v>86.238616587717488</v>
      </c>
      <c r="G23" s="105">
        <v>33230.471279999925</v>
      </c>
      <c r="H23" s="106">
        <f t="shared" ref="H23" si="3">G23/I23*100</f>
        <v>13.761383412282502</v>
      </c>
      <c r="I23" s="108">
        <f>E23+G23</f>
        <v>241476.2403200001</v>
      </c>
      <c r="J23" s="73"/>
      <c r="K23" s="107">
        <v>231928.74378000008</v>
      </c>
      <c r="L23" s="106">
        <f>K23/O23*100</f>
        <v>85.454988114806497</v>
      </c>
      <c r="M23" s="105">
        <v>39475.827089999919</v>
      </c>
      <c r="N23" s="106">
        <f>M23/O23*100</f>
        <v>14.545011885193501</v>
      </c>
      <c r="O23" s="108">
        <f>K23+M23</f>
        <v>271404.57087</v>
      </c>
      <c r="P23" s="75"/>
      <c r="Q23" s="116">
        <f>(E23-K23)/K23*100</f>
        <v>-10.21131505910488</v>
      </c>
      <c r="R23" s="116">
        <f>(G23-M23)/M23*100</f>
        <v>-15.82070920455034</v>
      </c>
      <c r="S23" s="109">
        <f>(I23-O23)/O23*100</f>
        <v>-11.027202104247264</v>
      </c>
    </row>
    <row r="24" spans="1:20" ht="6" customHeight="1" x14ac:dyDescent="0.55000000000000004">
      <c r="A24" s="96"/>
      <c r="B24" s="96"/>
      <c r="C24" s="79"/>
      <c r="D24" s="73"/>
      <c r="E24" s="74"/>
      <c r="F24" s="98"/>
      <c r="G24" s="74"/>
      <c r="H24" s="98"/>
      <c r="I24" s="79"/>
      <c r="J24" s="73"/>
      <c r="K24" s="74"/>
      <c r="L24" s="98"/>
      <c r="M24" s="74"/>
      <c r="N24" s="98"/>
      <c r="O24" s="79"/>
      <c r="P24" s="75"/>
      <c r="Q24" s="94"/>
      <c r="R24" s="94"/>
      <c r="S24" s="94"/>
    </row>
    <row r="25" spans="1:20" ht="15" customHeight="1" x14ac:dyDescent="0.55000000000000004">
      <c r="A25" s="122" t="s">
        <v>37</v>
      </c>
      <c r="B25" s="122"/>
      <c r="C25" s="69"/>
      <c r="D25" s="73"/>
      <c r="E25" s="74">
        <v>2520.4770800000001</v>
      </c>
      <c r="F25" s="98">
        <f>E25/I25*100</f>
        <v>92.076833510091049</v>
      </c>
      <c r="G25" s="74">
        <v>216.88582000000002</v>
      </c>
      <c r="H25" s="98">
        <f t="shared" ref="H25:H28" si="4">G25/I25*100</f>
        <v>7.9231664899089562</v>
      </c>
      <c r="I25" s="79">
        <f>E25+G25</f>
        <v>2737.3629000000001</v>
      </c>
      <c r="J25" s="73"/>
      <c r="K25" s="74">
        <v>2434.7545599999999</v>
      </c>
      <c r="L25" s="98">
        <f>K25/O25*100</f>
        <v>91.279870960815174</v>
      </c>
      <c r="M25" s="74">
        <v>232.59645000000003</v>
      </c>
      <c r="N25" s="98">
        <f>M25/O25*100</f>
        <v>8.7201290391848367</v>
      </c>
      <c r="O25" s="79">
        <f>K25+M25</f>
        <v>2667.3510099999999</v>
      </c>
      <c r="P25" s="75"/>
      <c r="Q25" s="94">
        <f>(E25-K25)/K25*100</f>
        <v>3.5207869166081469</v>
      </c>
      <c r="R25" s="94">
        <f>(G25-M25)/M25*100</f>
        <v>-6.7544582043277126</v>
      </c>
      <c r="S25" s="94">
        <f>(I25-O25)/O25*100</f>
        <v>2.6247722829699951</v>
      </c>
    </row>
    <row r="26" spans="1:20" ht="15" customHeight="1" x14ac:dyDescent="0.55000000000000004">
      <c r="A26" s="115" t="s">
        <v>38</v>
      </c>
      <c r="B26" s="115"/>
      <c r="C26" s="69"/>
      <c r="D26" s="73"/>
      <c r="E26" s="74">
        <v>3047.2599199999972</v>
      </c>
      <c r="F26" s="98">
        <f>E26/I26*100</f>
        <v>93.559962595909525</v>
      </c>
      <c r="G26" s="74">
        <v>209.75283999999988</v>
      </c>
      <c r="H26" s="98">
        <f t="shared" si="4"/>
        <v>6.4400374040904911</v>
      </c>
      <c r="I26" s="79">
        <f>E26+G26</f>
        <v>3257.0127599999969</v>
      </c>
      <c r="J26" s="73"/>
      <c r="K26" s="74">
        <v>3249.2044100000003</v>
      </c>
      <c r="L26" s="98">
        <f>K26/O26*100</f>
        <v>93.46298984246917</v>
      </c>
      <c r="M26" s="74">
        <v>227.25661000000008</v>
      </c>
      <c r="N26" s="98">
        <f>M26/O26*100</f>
        <v>6.5370101575308341</v>
      </c>
      <c r="O26" s="79">
        <f>K26+M26</f>
        <v>3476.4610200000002</v>
      </c>
      <c r="P26" s="75"/>
      <c r="Q26" s="94">
        <f>(E26-K26)/K26*100</f>
        <v>-6.2151980767502106</v>
      </c>
      <c r="R26" s="94">
        <f>(G26-M26)/M26*100</f>
        <v>-7.7022050095705454</v>
      </c>
      <c r="S26" s="94">
        <f>(I26-O26)/O26*100</f>
        <v>-6.312403870991866</v>
      </c>
    </row>
    <row r="27" spans="1:20" ht="15" customHeight="1" x14ac:dyDescent="0.55000000000000004">
      <c r="A27" s="122" t="s">
        <v>39</v>
      </c>
      <c r="B27" s="122"/>
      <c r="C27" s="79"/>
      <c r="D27" s="73"/>
      <c r="E27" s="74">
        <v>1002.84322</v>
      </c>
      <c r="F27" s="98">
        <f>E27/I27*100</f>
        <v>90.692942900943251</v>
      </c>
      <c r="G27" s="74">
        <v>102.91340000000001</v>
      </c>
      <c r="H27" s="98">
        <f t="shared" si="4"/>
        <v>9.3070570990567543</v>
      </c>
      <c r="I27" s="79">
        <f>E27+G27</f>
        <v>1105.7566199999999</v>
      </c>
      <c r="J27" s="73"/>
      <c r="K27" s="74">
        <v>1063.7591400000003</v>
      </c>
      <c r="L27" s="98">
        <f>K27/O27*100</f>
        <v>91.241375008701638</v>
      </c>
      <c r="M27" s="74">
        <v>102.11450000000001</v>
      </c>
      <c r="N27" s="98">
        <f>M27/O27*100</f>
        <v>8.7586249912983689</v>
      </c>
      <c r="O27" s="79">
        <f>K27+M27</f>
        <v>1165.8736400000003</v>
      </c>
      <c r="P27" s="75"/>
      <c r="Q27" s="94">
        <f>(E27-K27)/K27*100</f>
        <v>-5.7264767661597107</v>
      </c>
      <c r="R27" s="94">
        <f>(G27-M27)/M27*100</f>
        <v>0.782357059967001</v>
      </c>
      <c r="S27" s="94">
        <f>(I27-O27)/O27*100</f>
        <v>-5.1563924200224953</v>
      </c>
    </row>
    <row r="28" spans="1:20" ht="15" customHeight="1" x14ac:dyDescent="0.55000000000000004">
      <c r="A28" s="103" t="s">
        <v>66</v>
      </c>
      <c r="B28" s="103"/>
      <c r="C28" s="108"/>
      <c r="D28" s="73"/>
      <c r="E28" s="118">
        <f>SUM(E25:E27)</f>
        <v>6570.5802199999971</v>
      </c>
      <c r="F28" s="106">
        <f>E28/I28*100</f>
        <v>92.541659237931825</v>
      </c>
      <c r="G28" s="118">
        <f>SUM(G25:G27)</f>
        <v>529.55205999999987</v>
      </c>
      <c r="H28" s="106">
        <f t="shared" si="4"/>
        <v>7.4583407620681692</v>
      </c>
      <c r="I28" s="118">
        <f>SUM(I25:I27)</f>
        <v>7100.1322799999971</v>
      </c>
      <c r="J28" s="73"/>
      <c r="K28" s="118">
        <f>SUM(K25:K27)</f>
        <v>6747.7181099999998</v>
      </c>
      <c r="L28" s="106">
        <f>K28/O28*100</f>
        <v>92.312014697069728</v>
      </c>
      <c r="M28" s="118">
        <f>SUM(M25:M27)</f>
        <v>561.96756000000016</v>
      </c>
      <c r="N28" s="106">
        <f>M28/O28*100</f>
        <v>7.6879853029302714</v>
      </c>
      <c r="O28" s="118">
        <f>SUM(O25:O27)</f>
        <v>7309.6856700000008</v>
      </c>
      <c r="P28" s="75"/>
      <c r="Q28" s="109">
        <f>(E28-K28)/K28*100</f>
        <v>-2.6251524902542602</v>
      </c>
      <c r="R28" s="109">
        <f>(G28-M28)/M28*100</f>
        <v>-5.7682155176359791</v>
      </c>
      <c r="S28" s="109">
        <f>(I28-O28)/O28*100</f>
        <v>-2.866790713861211</v>
      </c>
    </row>
    <row r="29" spans="1:20" ht="6" customHeight="1" x14ac:dyDescent="0.55000000000000004">
      <c r="A29" s="85"/>
      <c r="B29" s="85"/>
      <c r="C29" s="60"/>
      <c r="D29" s="61"/>
      <c r="E29" s="74"/>
      <c r="F29" s="98"/>
      <c r="G29" s="74"/>
      <c r="H29" s="98"/>
      <c r="I29" s="79"/>
      <c r="J29" s="73"/>
      <c r="K29" s="74"/>
      <c r="L29" s="98"/>
      <c r="M29" s="74"/>
      <c r="N29" s="98"/>
      <c r="O29" s="79"/>
      <c r="P29" s="75"/>
      <c r="Q29" s="94"/>
      <c r="R29" s="94"/>
      <c r="S29" s="94"/>
      <c r="T29" s="97"/>
    </row>
    <row r="30" spans="1:20" s="59" customFormat="1" ht="15" customHeight="1" thickBot="1" x14ac:dyDescent="0.6">
      <c r="A30" s="110" t="s">
        <v>67</v>
      </c>
      <c r="B30" s="111"/>
      <c r="C30" s="112"/>
      <c r="D30" s="86"/>
      <c r="E30" s="112">
        <v>1629799.5287899931</v>
      </c>
      <c r="F30" s="113">
        <f>E30/I30*100</f>
        <v>84.023765532134661</v>
      </c>
      <c r="G30" s="112">
        <v>309889.22291999863</v>
      </c>
      <c r="H30" s="113">
        <f t="shared" ref="H30" si="5">G30/I30*100</f>
        <v>15.976234467865339</v>
      </c>
      <c r="I30" s="112">
        <f>E30+G30</f>
        <v>1939688.7517099918</v>
      </c>
      <c r="J30" s="86"/>
      <c r="K30" s="112">
        <v>1675679.3526600096</v>
      </c>
      <c r="L30" s="113">
        <f>K30/O30*100</f>
        <v>83.770492701914662</v>
      </c>
      <c r="M30" s="112">
        <v>324642.35801999707</v>
      </c>
      <c r="N30" s="113">
        <f>M30/O30*100</f>
        <v>16.229507298085334</v>
      </c>
      <c r="O30" s="112">
        <f>K30+M30</f>
        <v>2000321.7106800068</v>
      </c>
      <c r="P30" s="87"/>
      <c r="Q30" s="114">
        <f>(E30-K30)/K30*100</f>
        <v>-2.7379834809795724</v>
      </c>
      <c r="R30" s="114">
        <f>(G30-M30)/M30*100</f>
        <v>-4.5444270396439421</v>
      </c>
      <c r="S30" s="114">
        <f>(I30-O30)/O30*100</f>
        <v>-3.0311603701687986</v>
      </c>
    </row>
    <row r="31" spans="1:20" s="59" customFormat="1" ht="15" customHeight="1" thickTop="1" x14ac:dyDescent="0.55000000000000004">
      <c r="A31" s="88"/>
      <c r="C31" s="86"/>
      <c r="D31" s="86"/>
      <c r="E31" s="86"/>
      <c r="F31" s="89"/>
      <c r="G31" s="86"/>
      <c r="H31" s="89"/>
      <c r="I31" s="86"/>
      <c r="J31" s="86"/>
      <c r="K31" s="86"/>
      <c r="L31" s="89"/>
      <c r="M31" s="86"/>
      <c r="N31" s="89"/>
      <c r="O31" s="86"/>
      <c r="P31" s="87"/>
      <c r="Q31" s="86"/>
      <c r="R31" s="86"/>
      <c r="S31" s="86"/>
    </row>
    <row r="32" spans="1:20" ht="13.35" customHeight="1" x14ac:dyDescent="0.6">
      <c r="A32" s="63"/>
      <c r="B32" s="63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2"/>
      <c r="N32" s="62"/>
      <c r="O32" s="62"/>
      <c r="P32" s="62"/>
      <c r="Q32" s="62"/>
      <c r="R32" s="56"/>
    </row>
    <row r="33" spans="1:19" ht="18.75" customHeight="1" x14ac:dyDescent="0.55000000000000004">
      <c r="A33" s="119" t="s">
        <v>68</v>
      </c>
      <c r="B33" s="119"/>
      <c r="C33" s="119"/>
      <c r="D33" s="53"/>
      <c r="E33" s="124" t="s">
        <v>69</v>
      </c>
      <c r="F33" s="124"/>
      <c r="G33" s="124"/>
      <c r="H33" s="124"/>
      <c r="I33" s="124"/>
      <c r="J33" s="54"/>
      <c r="K33" s="124" t="s">
        <v>70</v>
      </c>
      <c r="L33" s="124"/>
      <c r="M33" s="124"/>
      <c r="N33" s="124"/>
      <c r="O33" s="124"/>
      <c r="P33" s="52"/>
      <c r="Q33" s="124" t="s">
        <v>57</v>
      </c>
      <c r="R33" s="124"/>
      <c r="S33" s="124"/>
    </row>
    <row r="34" spans="1:19" ht="12" customHeight="1" x14ac:dyDescent="0.6">
      <c r="A34" s="120">
        <v>44008</v>
      </c>
      <c r="B34" s="120"/>
      <c r="C34" s="120"/>
      <c r="D34" s="67"/>
      <c r="E34" s="92" t="s">
        <v>58</v>
      </c>
      <c r="F34" s="81"/>
      <c r="G34" s="92" t="s">
        <v>59</v>
      </c>
      <c r="H34" s="81"/>
      <c r="I34" s="82"/>
      <c r="J34" s="67"/>
      <c r="K34" s="92" t="s">
        <v>58</v>
      </c>
      <c r="L34" s="81"/>
      <c r="M34" s="92" t="s">
        <v>59</v>
      </c>
      <c r="N34" s="81"/>
      <c r="O34" s="82"/>
      <c r="P34" s="67"/>
      <c r="Q34" s="92" t="s">
        <v>58</v>
      </c>
      <c r="R34" s="93" t="s">
        <v>59</v>
      </c>
      <c r="S34" s="84"/>
    </row>
    <row r="35" spans="1:19" ht="12" customHeight="1" x14ac:dyDescent="0.6">
      <c r="A35" s="68"/>
      <c r="B35" s="68"/>
      <c r="C35" s="68"/>
      <c r="D35" s="67"/>
      <c r="E35" s="92" t="s">
        <v>60</v>
      </c>
      <c r="F35" s="99" t="s">
        <v>63</v>
      </c>
      <c r="G35" s="92" t="s">
        <v>61</v>
      </c>
      <c r="H35" s="99" t="s">
        <v>63</v>
      </c>
      <c r="I35" s="81" t="s">
        <v>3</v>
      </c>
      <c r="J35" s="67"/>
      <c r="K35" s="92" t="s">
        <v>60</v>
      </c>
      <c r="L35" s="99" t="s">
        <v>63</v>
      </c>
      <c r="M35" s="92" t="s">
        <v>61</v>
      </c>
      <c r="N35" s="99" t="s">
        <v>63</v>
      </c>
      <c r="O35" s="81" t="s">
        <v>3</v>
      </c>
      <c r="P35" s="67"/>
      <c r="Q35" s="92" t="s">
        <v>60</v>
      </c>
      <c r="R35" s="93" t="s">
        <v>61</v>
      </c>
      <c r="S35" s="83" t="s">
        <v>3</v>
      </c>
    </row>
    <row r="36" spans="1:19" ht="12" customHeight="1" x14ac:dyDescent="0.55000000000000004">
      <c r="A36" s="70" t="s">
        <v>49</v>
      </c>
      <c r="B36" s="71"/>
      <c r="C36" s="72"/>
      <c r="D36" s="55"/>
      <c r="E36" s="55"/>
      <c r="F36" s="100"/>
      <c r="G36" s="55"/>
      <c r="H36" s="100"/>
      <c r="I36" s="55"/>
      <c r="J36" s="55"/>
      <c r="K36" s="55"/>
      <c r="L36" s="100"/>
      <c r="M36" s="55"/>
      <c r="N36" s="100"/>
      <c r="O36" s="55"/>
      <c r="P36" s="55"/>
      <c r="Q36" s="55"/>
      <c r="R36" s="55"/>
    </row>
    <row r="37" spans="1:19" ht="6" customHeight="1" x14ac:dyDescent="0.6">
      <c r="C37" s="56"/>
      <c r="D37" s="56"/>
      <c r="E37" s="56"/>
      <c r="F37" s="101"/>
      <c r="G37" s="56"/>
      <c r="H37" s="101"/>
      <c r="I37" s="56"/>
      <c r="J37" s="56"/>
      <c r="K37" s="56"/>
      <c r="L37" s="101"/>
      <c r="M37" s="56"/>
      <c r="N37" s="101"/>
      <c r="O37" s="56"/>
      <c r="P37" s="56"/>
      <c r="Q37" s="56"/>
      <c r="R37" s="66"/>
      <c r="S37" s="57"/>
    </row>
    <row r="38" spans="1:19" ht="15" customHeight="1" x14ac:dyDescent="0.55000000000000004">
      <c r="A38" s="121" t="s">
        <v>27</v>
      </c>
      <c r="B38" s="121"/>
      <c r="C38" s="79"/>
      <c r="D38" s="73"/>
      <c r="E38" s="74">
        <f>EXECUTIVE!F42</f>
        <v>122471.95947</v>
      </c>
      <c r="F38" s="98">
        <f>E38/I38*100</f>
        <v>96.409444984737064</v>
      </c>
      <c r="G38" s="74">
        <f>EXECUTIVE!J42</f>
        <v>4561.1953100000001</v>
      </c>
      <c r="H38" s="98">
        <f>G38/I38*100</f>
        <v>3.5905550152629218</v>
      </c>
      <c r="I38" s="79">
        <f>EXECUTIVE!N42</f>
        <v>127033.15478000001</v>
      </c>
      <c r="J38" s="73"/>
      <c r="K38" s="74">
        <f>EXECUTIVE!E42</f>
        <v>122013.67970000004</v>
      </c>
      <c r="L38" s="98">
        <f>K38/O38*100</f>
        <v>96.011200732245882</v>
      </c>
      <c r="M38" s="74">
        <f>EXECUTIVE!I42</f>
        <v>5069.0760299999984</v>
      </c>
      <c r="N38" s="98">
        <f t="shared" ref="N38:N42" si="6">M38/O38*100</f>
        <v>3.98879926775412</v>
      </c>
      <c r="O38" s="79">
        <f>EXECUTIVE!M42</f>
        <v>127082.75573000003</v>
      </c>
      <c r="P38" s="75"/>
      <c r="Q38" s="94">
        <f>(E38-K38)/K38*100</f>
        <v>0.37559704053410703</v>
      </c>
      <c r="R38" s="94">
        <f>(G38-M38)/M38*100</f>
        <v>-10.019197127725828</v>
      </c>
      <c r="S38" s="94">
        <f>(I38-O38)/O38*100</f>
        <v>-3.9030433133983966E-2</v>
      </c>
    </row>
    <row r="39" spans="1:19" ht="15" customHeight="1" x14ac:dyDescent="0.55000000000000004">
      <c r="A39" s="121" t="s">
        <v>28</v>
      </c>
      <c r="B39" s="121"/>
      <c r="C39" s="79"/>
      <c r="D39" s="73"/>
      <c r="E39" s="74">
        <f>EXECUTIVE!F61</f>
        <v>31024.937080000025</v>
      </c>
      <c r="F39" s="98">
        <f>E39/I39*100</f>
        <v>95.892889478155183</v>
      </c>
      <c r="G39" s="74">
        <f>EXECUTIVE!J61</f>
        <v>1328.8039000000003</v>
      </c>
      <c r="H39" s="98">
        <f t="shared" ref="H39:H42" si="7">G39/I39*100</f>
        <v>4.1071105218448203</v>
      </c>
      <c r="I39" s="79">
        <f>EXECUTIVE!N61</f>
        <v>32353.740980000024</v>
      </c>
      <c r="J39" s="73"/>
      <c r="K39" s="74">
        <f>EXECUTIVE!E61</f>
        <v>29463.091260000001</v>
      </c>
      <c r="L39" s="98">
        <f t="shared" ref="L39:L42" si="8">K39/O39*100</f>
        <v>93.352757089208211</v>
      </c>
      <c r="M39" s="74">
        <f>EXECUTIVE!I61</f>
        <v>2097.9382999999998</v>
      </c>
      <c r="N39" s="98">
        <f t="shared" si="6"/>
        <v>6.6472429107917854</v>
      </c>
      <c r="O39" s="79">
        <f>EXECUTIVE!M61</f>
        <v>31561.029559999999</v>
      </c>
      <c r="P39" s="75"/>
      <c r="Q39" s="94">
        <f>(E39-K39)/K39*100</f>
        <v>5.3010249542974268</v>
      </c>
      <c r="R39" s="94">
        <f>(G39-M39)/M39*100</f>
        <v>-36.6614404246302</v>
      </c>
      <c r="S39" s="94">
        <f>(I39-O39)/O39*100</f>
        <v>2.5116779492032042</v>
      </c>
    </row>
    <row r="40" spans="1:19" ht="15" customHeight="1" x14ac:dyDescent="0.55000000000000004">
      <c r="A40" s="121" t="s">
        <v>29</v>
      </c>
      <c r="B40" s="121"/>
      <c r="C40" s="69"/>
      <c r="D40" s="73"/>
      <c r="E40" s="74">
        <f>EXECUTIVE!F80</f>
        <v>191181.25491000013</v>
      </c>
      <c r="F40" s="98">
        <f>E40/I40*100</f>
        <v>92.004552071806629</v>
      </c>
      <c r="G40" s="74">
        <f>EXECUTIVE!J80</f>
        <v>16614.175429999999</v>
      </c>
      <c r="H40" s="98">
        <f t="shared" si="7"/>
        <v>7.9954479281933502</v>
      </c>
      <c r="I40" s="79">
        <f>EXECUTIVE!N80</f>
        <v>207795.43034000017</v>
      </c>
      <c r="J40" s="73"/>
      <c r="K40" s="74">
        <f>EXECUTIVE!E80</f>
        <v>185397.84385000012</v>
      </c>
      <c r="L40" s="98">
        <f t="shared" si="8"/>
        <v>90.523240070508109</v>
      </c>
      <c r="M40" s="74">
        <f>EXECUTIVE!I80</f>
        <v>19409.058450000008</v>
      </c>
      <c r="N40" s="98">
        <f t="shared" si="6"/>
        <v>9.4767599294918856</v>
      </c>
      <c r="O40" s="79">
        <f>EXECUTIVE!M80</f>
        <v>204806.90230000013</v>
      </c>
      <c r="P40" s="75"/>
      <c r="Q40" s="94">
        <f>(E40-K40)/K40*100</f>
        <v>3.1194597196498139</v>
      </c>
      <c r="R40" s="94">
        <f>(G40-M40)/M40*100</f>
        <v>-14.399889758691554</v>
      </c>
      <c r="S40" s="94">
        <f>(I40-O40)/O40*100</f>
        <v>1.4591930283787276</v>
      </c>
    </row>
    <row r="41" spans="1:19" ht="15" customHeight="1" x14ac:dyDescent="0.55000000000000004">
      <c r="A41" s="122" t="s">
        <v>30</v>
      </c>
      <c r="B41" s="122"/>
      <c r="C41" s="76"/>
      <c r="D41" s="77"/>
      <c r="E41" s="74">
        <f>EXECUTIVE!F99</f>
        <v>169116.70076999991</v>
      </c>
      <c r="F41" s="98">
        <f>E41/I41*100</f>
        <v>95.651666111208769</v>
      </c>
      <c r="G41" s="74">
        <f>EXECUTIVE!J99</f>
        <v>7688.0613900000008</v>
      </c>
      <c r="H41" s="98">
        <f t="shared" si="7"/>
        <v>4.3483338887912248</v>
      </c>
      <c r="I41" s="79">
        <f>EXECUTIVE!N99</f>
        <v>176804.76215999993</v>
      </c>
      <c r="J41" s="73"/>
      <c r="K41" s="74">
        <f>EXECUTIVE!E99</f>
        <v>155444.77756999986</v>
      </c>
      <c r="L41" s="98">
        <f t="shared" si="8"/>
        <v>94.613133805982841</v>
      </c>
      <c r="M41" s="74">
        <f>EXECUTIVE!I99</f>
        <v>8850.3591800000013</v>
      </c>
      <c r="N41" s="98">
        <f t="shared" si="6"/>
        <v>5.3868661940171574</v>
      </c>
      <c r="O41" s="79">
        <f>EXECUTIVE!M99</f>
        <v>164295.13674999986</v>
      </c>
      <c r="P41" s="80"/>
      <c r="Q41" s="94">
        <f>(E41-K41)/K41*100</f>
        <v>8.7953570481602767</v>
      </c>
      <c r="R41" s="94">
        <f>(G41-M41)/M41*100</f>
        <v>-13.132775363812978</v>
      </c>
      <c r="S41" s="94">
        <f>(I41-O41)/O41*100</f>
        <v>7.6141178962803826</v>
      </c>
    </row>
    <row r="42" spans="1:19" ht="15" customHeight="1" x14ac:dyDescent="0.55000000000000004">
      <c r="A42" s="103" t="s">
        <v>64</v>
      </c>
      <c r="B42" s="103"/>
      <c r="C42" s="104"/>
      <c r="D42" s="77"/>
      <c r="E42" s="105">
        <f>SUM(E38:E41)</f>
        <v>513794.85223000008</v>
      </c>
      <c r="F42" s="106">
        <f>E42/I42*100</f>
        <v>94.449824879746132</v>
      </c>
      <c r="G42" s="107">
        <f>SUM(G38:G41)</f>
        <v>30192.23603</v>
      </c>
      <c r="H42" s="106">
        <f t="shared" si="7"/>
        <v>5.5501751202538721</v>
      </c>
      <c r="I42" s="108">
        <f>SUM(I38:I41)</f>
        <v>543987.08826000011</v>
      </c>
      <c r="J42" s="73"/>
      <c r="K42" s="105">
        <f>SUM(K38:K41)</f>
        <v>492319.39238000003</v>
      </c>
      <c r="L42" s="106">
        <f t="shared" si="8"/>
        <v>93.287217003695972</v>
      </c>
      <c r="M42" s="107">
        <f>SUM(M38:M41)</f>
        <v>35426.431960000009</v>
      </c>
      <c r="N42" s="106">
        <f t="shared" si="6"/>
        <v>6.7127829963040204</v>
      </c>
      <c r="O42" s="108">
        <f>SUM(O38:O41)</f>
        <v>527745.82434000005</v>
      </c>
      <c r="P42" s="80"/>
      <c r="Q42" s="116">
        <f>(E42-K42)/K42*100</f>
        <v>4.362099113378834</v>
      </c>
      <c r="R42" s="116">
        <f>(G42-M42)/M42*100</f>
        <v>-14.774832350912281</v>
      </c>
      <c r="S42" s="109">
        <f>(I42-O42)/O42*100</f>
        <v>3.0774784320295496</v>
      </c>
    </row>
    <row r="43" spans="1:19" ht="6" customHeight="1" x14ac:dyDescent="0.55000000000000004">
      <c r="A43" s="85"/>
      <c r="B43" s="85"/>
      <c r="C43" s="76"/>
      <c r="D43" s="77"/>
      <c r="E43" s="78"/>
      <c r="F43" s="98"/>
      <c r="G43" s="74"/>
      <c r="H43" s="98"/>
      <c r="I43" s="79"/>
      <c r="J43" s="73"/>
      <c r="K43" s="78"/>
      <c r="L43" s="98"/>
      <c r="M43" s="74"/>
      <c r="N43" s="98"/>
      <c r="O43" s="79"/>
      <c r="P43" s="80"/>
      <c r="Q43" s="95"/>
      <c r="R43" s="95"/>
      <c r="S43" s="94"/>
    </row>
    <row r="44" spans="1:19" ht="15" customHeight="1" x14ac:dyDescent="0.55000000000000004">
      <c r="A44" s="123" t="s">
        <v>31</v>
      </c>
      <c r="B44" s="123"/>
      <c r="C44" s="108"/>
      <c r="D44" s="73"/>
      <c r="E44" s="117">
        <f>EXECUTIVE!F118</f>
        <v>1589414.4647900015</v>
      </c>
      <c r="F44" s="106">
        <f>E44/I44*100</f>
        <v>82.710943342748521</v>
      </c>
      <c r="G44" s="107">
        <f>EXECUTIVE!J118</f>
        <v>332235.07824999985</v>
      </c>
      <c r="H44" s="106">
        <f>G44/I44*100</f>
        <v>17.289056657251471</v>
      </c>
      <c r="I44" s="108">
        <f>EXECUTIVE!N118</f>
        <v>1921649.5430400015</v>
      </c>
      <c r="J44" s="73"/>
      <c r="K44" s="107">
        <f>EXECUTIVE!E118</f>
        <v>1665271.1816600009</v>
      </c>
      <c r="L44" s="106">
        <f>K44/O44*100</f>
        <v>84.100208203860134</v>
      </c>
      <c r="M44" s="107">
        <f>EXECUTIVE!I118</f>
        <v>314832.33678000001</v>
      </c>
      <c r="N44" s="106">
        <f>M44/O44*100</f>
        <v>15.899791796139862</v>
      </c>
      <c r="O44" s="108">
        <f>EXECUTIVE!M118</f>
        <v>1980103.5184400009</v>
      </c>
      <c r="P44" s="75"/>
      <c r="Q44" s="116">
        <f>(E44-K44)/K44*100</f>
        <v>-4.5552170544609307</v>
      </c>
      <c r="R44" s="116">
        <f>(G44-M44)/M44*100</f>
        <v>5.5276219869881409</v>
      </c>
      <c r="S44" s="109">
        <f>(I44-O44)/O44*100</f>
        <v>-2.952066639730615</v>
      </c>
    </row>
    <row r="45" spans="1:19" ht="6" customHeight="1" x14ac:dyDescent="0.55000000000000004">
      <c r="A45" s="96"/>
      <c r="B45" s="96"/>
      <c r="C45" s="69"/>
      <c r="D45" s="73"/>
      <c r="E45" s="74"/>
      <c r="F45" s="98"/>
      <c r="G45" s="74"/>
      <c r="H45" s="98"/>
      <c r="I45" s="69"/>
      <c r="J45" s="73"/>
      <c r="K45" s="74"/>
      <c r="L45" s="98"/>
      <c r="M45" s="74"/>
      <c r="N45" s="98"/>
      <c r="O45" s="69"/>
      <c r="P45" s="75"/>
      <c r="Q45" s="94"/>
      <c r="R45" s="94"/>
      <c r="S45" s="94"/>
    </row>
    <row r="46" spans="1:19" ht="15" customHeight="1" x14ac:dyDescent="0.55000000000000004">
      <c r="A46" s="123" t="s">
        <v>32</v>
      </c>
      <c r="B46" s="123"/>
      <c r="C46" s="108"/>
      <c r="D46" s="73"/>
      <c r="E46" s="117">
        <f>EXECUTIVE!F137</f>
        <v>2286382.9670000011</v>
      </c>
      <c r="F46" s="106">
        <f>E46/I46*100</f>
        <v>80.917680757541703</v>
      </c>
      <c r="G46" s="107">
        <f>EXECUTIVE!J137</f>
        <v>539183.64043999929</v>
      </c>
      <c r="H46" s="106">
        <f>G46/I46*100</f>
        <v>19.082319242458297</v>
      </c>
      <c r="I46" s="108">
        <f>EXECUTIVE!N137</f>
        <v>2825566.6074400004</v>
      </c>
      <c r="J46" s="73"/>
      <c r="K46" s="107">
        <f>EXECUTIVE!E137</f>
        <v>2276832.6122899959</v>
      </c>
      <c r="L46" s="106">
        <f>K46/O46*100</f>
        <v>80.065759960811903</v>
      </c>
      <c r="M46" s="107">
        <f>EXECUTIVE!I137</f>
        <v>566870.63039999967</v>
      </c>
      <c r="N46" s="106">
        <f>M46/O46*100</f>
        <v>19.934240039188111</v>
      </c>
      <c r="O46" s="108">
        <f>EXECUTIVE!M137</f>
        <v>2843703.2426899951</v>
      </c>
      <c r="P46" s="75"/>
      <c r="Q46" s="116">
        <f>(E46-K46)/K46*100</f>
        <v>0.4194579196755116</v>
      </c>
      <c r="R46" s="116">
        <f>(G46-M46)/M46*100</f>
        <v>-4.8841814119852485</v>
      </c>
      <c r="S46" s="109">
        <f>(I46-O46)/O46*100</f>
        <v>-0.63778227551052002</v>
      </c>
    </row>
    <row r="47" spans="1:19" ht="6" customHeight="1" x14ac:dyDescent="0.55000000000000004">
      <c r="A47" s="85"/>
      <c r="B47" s="85"/>
      <c r="C47" s="69"/>
      <c r="D47" s="73"/>
      <c r="E47" s="74"/>
      <c r="F47" s="98"/>
      <c r="G47" s="78"/>
      <c r="H47" s="98"/>
      <c r="I47" s="69"/>
      <c r="J47" s="73"/>
      <c r="K47" s="74"/>
      <c r="L47" s="98"/>
      <c r="M47" s="78"/>
      <c r="N47" s="98"/>
      <c r="O47" s="69"/>
      <c r="P47" s="75"/>
      <c r="Q47" s="94"/>
      <c r="R47" s="94"/>
      <c r="S47" s="95"/>
    </row>
    <row r="48" spans="1:19" ht="15" customHeight="1" x14ac:dyDescent="0.55000000000000004">
      <c r="A48" s="122" t="s">
        <v>33</v>
      </c>
      <c r="B48" s="122"/>
      <c r="C48" s="69"/>
      <c r="D48" s="73"/>
      <c r="E48" s="74">
        <f>EXECUTIVE!F156</f>
        <v>227183.77274999968</v>
      </c>
      <c r="F48" s="98">
        <f>E48/I48*100</f>
        <v>87.574356237415245</v>
      </c>
      <c r="G48" s="74">
        <f>EXECUTIVE!J156</f>
        <v>32234.374879999996</v>
      </c>
      <c r="H48" s="98">
        <f t="shared" ref="H48:H51" si="9">G48/I48*100</f>
        <v>12.425643762584768</v>
      </c>
      <c r="I48" s="79">
        <f>EXECUTIVE!N156</f>
        <v>259418.14762999964</v>
      </c>
      <c r="J48" s="73"/>
      <c r="K48" s="74">
        <f>EXECUTIVE!E156</f>
        <v>231853.19062999994</v>
      </c>
      <c r="L48" s="98">
        <f t="shared" ref="L48:L51" si="10">K48/O48*100</f>
        <v>86.320135167014143</v>
      </c>
      <c r="M48" s="74">
        <f>EXECUTIVE!I156</f>
        <v>36743.690249999992</v>
      </c>
      <c r="N48" s="98">
        <f t="shared" ref="N48:N51" si="11">M48/O48*100</f>
        <v>13.679864832985844</v>
      </c>
      <c r="O48" s="79">
        <f>EXECUTIVE!M156</f>
        <v>268596.88087999995</v>
      </c>
      <c r="P48" s="75"/>
      <c r="Q48" s="94">
        <f>(E48-K48)/K48*100</f>
        <v>-2.0139545491318636</v>
      </c>
      <c r="R48" s="94">
        <f>(G48-M48)/M48*100</f>
        <v>-12.272352992633879</v>
      </c>
      <c r="S48" s="94">
        <f>(I48-O48)/O48*100</f>
        <v>-3.4172895902320843</v>
      </c>
    </row>
    <row r="49" spans="1:19" ht="15" customHeight="1" x14ac:dyDescent="0.55000000000000004">
      <c r="A49" s="122" t="s">
        <v>34</v>
      </c>
      <c r="B49" s="122"/>
      <c r="C49" s="69"/>
      <c r="D49" s="73"/>
      <c r="E49" s="74">
        <f>EXECUTIVE!F175</f>
        <v>196335.95190000001</v>
      </c>
      <c r="F49" s="98">
        <f>E49/I49*100</f>
        <v>91.612365030996543</v>
      </c>
      <c r="G49" s="74">
        <f>EXECUTIVE!J175</f>
        <v>17975.677139999971</v>
      </c>
      <c r="H49" s="98">
        <f t="shared" si="9"/>
        <v>8.3876349690034377</v>
      </c>
      <c r="I49" s="79">
        <f>EXECUTIVE!N175</f>
        <v>214311.62904000003</v>
      </c>
      <c r="J49" s="73"/>
      <c r="K49" s="74">
        <f>EXECUTIVE!E175</f>
        <v>202474.86337000009</v>
      </c>
      <c r="L49" s="98">
        <f t="shared" si="10"/>
        <v>89.820842338859265</v>
      </c>
      <c r="M49" s="74">
        <f>EXECUTIVE!I175</f>
        <v>22945.938859999987</v>
      </c>
      <c r="N49" s="98">
        <f t="shared" si="11"/>
        <v>10.179157661140749</v>
      </c>
      <c r="O49" s="79">
        <f>EXECUTIVE!M175</f>
        <v>225420.80223000006</v>
      </c>
      <c r="P49" s="75"/>
      <c r="Q49" s="94">
        <f>(E49-K49)/K49*100</f>
        <v>-3.031937578731394</v>
      </c>
      <c r="R49" s="94">
        <f>(G49-M49)/M49*100</f>
        <v>-21.660746811560273</v>
      </c>
      <c r="S49" s="94">
        <f>(I49-O49)/O49*100</f>
        <v>-4.9281934409341615</v>
      </c>
    </row>
    <row r="50" spans="1:19" ht="15" customHeight="1" x14ac:dyDescent="0.55000000000000004">
      <c r="A50" s="122" t="s">
        <v>35</v>
      </c>
      <c r="B50" s="122"/>
      <c r="C50" s="69"/>
      <c r="D50" s="73"/>
      <c r="E50" s="74">
        <f>EXECUTIVE!F194</f>
        <v>818015.17488000041</v>
      </c>
      <c r="F50" s="98">
        <f>E50/I50*100</f>
        <v>89.287220419779914</v>
      </c>
      <c r="G50" s="74">
        <f>EXECUTIVE!J194</f>
        <v>98146.366530000028</v>
      </c>
      <c r="H50" s="98">
        <f t="shared" si="9"/>
        <v>10.712779580220076</v>
      </c>
      <c r="I50" s="79">
        <f>EXECUTIVE!N194</f>
        <v>916161.54141000053</v>
      </c>
      <c r="J50" s="73"/>
      <c r="K50" s="74">
        <f>EXECUTIVE!E194</f>
        <v>838988.60975000076</v>
      </c>
      <c r="L50" s="98">
        <f t="shared" si="10"/>
        <v>87.639306897493427</v>
      </c>
      <c r="M50" s="74">
        <f>EXECUTIVE!I194</f>
        <v>118331.38678000003</v>
      </c>
      <c r="N50" s="98">
        <f t="shared" si="11"/>
        <v>12.36069310250658</v>
      </c>
      <c r="O50" s="79">
        <f>EXECUTIVE!M194</f>
        <v>957319.9965300007</v>
      </c>
      <c r="P50" s="75"/>
      <c r="Q50" s="94">
        <f>(E50-K50)/K50*100</f>
        <v>-2.4998473908066461</v>
      </c>
      <c r="R50" s="94">
        <f>(G50-M50)/M50*100</f>
        <v>-17.058044192051678</v>
      </c>
      <c r="S50" s="94">
        <f>(I50-O50)/O50*100</f>
        <v>-4.2993414186674555</v>
      </c>
    </row>
    <row r="51" spans="1:19" ht="15" customHeight="1" x14ac:dyDescent="0.55000000000000004">
      <c r="A51" s="103" t="s">
        <v>65</v>
      </c>
      <c r="B51" s="103"/>
      <c r="C51" s="108"/>
      <c r="D51" s="73"/>
      <c r="E51" s="107">
        <f>SUM(E48:E50)</f>
        <v>1241534.8995300001</v>
      </c>
      <c r="F51" s="106">
        <f>E51/I51*100</f>
        <v>89.326041783256841</v>
      </c>
      <c r="G51" s="107">
        <f>SUM(G48:G50)</f>
        <v>148356.41855</v>
      </c>
      <c r="H51" s="106">
        <f t="shared" si="9"/>
        <v>10.673958216743161</v>
      </c>
      <c r="I51" s="108">
        <f>SUM(I48:I50)</f>
        <v>1389891.3180800001</v>
      </c>
      <c r="J51" s="73"/>
      <c r="K51" s="107">
        <f>SUM(K48:K50)</f>
        <v>1273316.6637500008</v>
      </c>
      <c r="L51" s="106">
        <f t="shared" si="10"/>
        <v>87.734004402465644</v>
      </c>
      <c r="M51" s="107">
        <f>SUM(M48:M50)</f>
        <v>178021.01589000001</v>
      </c>
      <c r="N51" s="106">
        <f t="shared" si="11"/>
        <v>12.265995597534374</v>
      </c>
      <c r="O51" s="108">
        <f>SUM(O48:O50)</f>
        <v>1451337.6796400007</v>
      </c>
      <c r="P51" s="75"/>
      <c r="Q51" s="116">
        <f>(E51-K51)/K51*100</f>
        <v>-2.4959827452820211</v>
      </c>
      <c r="R51" s="116">
        <f>(G51-M51)/M51*100</f>
        <v>-16.663536713176548</v>
      </c>
      <c r="S51" s="109">
        <f>(I51-O51)/O51*100</f>
        <v>-4.23377429126226</v>
      </c>
    </row>
    <row r="52" spans="1:19" ht="6" customHeight="1" x14ac:dyDescent="0.55000000000000004">
      <c r="A52" s="85"/>
      <c r="B52" s="85"/>
      <c r="C52" s="69"/>
      <c r="D52" s="73"/>
      <c r="E52" s="74"/>
      <c r="F52" s="98"/>
      <c r="G52" s="74"/>
      <c r="H52" s="98"/>
      <c r="I52" s="69"/>
      <c r="J52" s="73"/>
      <c r="K52" s="74"/>
      <c r="L52" s="98"/>
      <c r="M52" s="74"/>
      <c r="N52" s="98"/>
      <c r="O52" s="69"/>
      <c r="P52" s="75"/>
      <c r="Q52" s="94"/>
      <c r="R52" s="94"/>
      <c r="S52" s="94"/>
    </row>
    <row r="53" spans="1:19" ht="15" customHeight="1" x14ac:dyDescent="0.55000000000000004">
      <c r="A53" s="123" t="s">
        <v>36</v>
      </c>
      <c r="B53" s="123"/>
      <c r="C53" s="108"/>
      <c r="D53" s="73"/>
      <c r="E53" s="107">
        <f>EXECUTIVE!F213</f>
        <v>914410.46981000062</v>
      </c>
      <c r="F53" s="106">
        <f>E53/I53*100</f>
        <v>87.273812353232842</v>
      </c>
      <c r="G53" s="105">
        <f>EXECUTIVE!J213</f>
        <v>133338.49996000019</v>
      </c>
      <c r="H53" s="106">
        <f>G53/I53*100</f>
        <v>12.726187646767176</v>
      </c>
      <c r="I53" s="108">
        <f>EXECUTIVE!N213</f>
        <v>1047748.9697700007</v>
      </c>
      <c r="J53" s="73"/>
      <c r="K53" s="107">
        <f>EXECUTIVE!E213</f>
        <v>959310.84112999937</v>
      </c>
      <c r="L53" s="106">
        <f>K53/O53*100</f>
        <v>86.311421772524923</v>
      </c>
      <c r="M53" s="105">
        <f>EXECUTIVE!I213</f>
        <v>152142.10615000024</v>
      </c>
      <c r="N53" s="106">
        <f>M53/O53*100</f>
        <v>13.688578227475093</v>
      </c>
      <c r="O53" s="108">
        <f>EXECUTIVE!M213</f>
        <v>1111452.9472799995</v>
      </c>
      <c r="P53" s="75"/>
      <c r="Q53" s="116">
        <f>(E53-K53)/K53*100</f>
        <v>-4.6804820080120573</v>
      </c>
      <c r="R53" s="116">
        <f>(G53-M53)/M53*100</f>
        <v>-12.359238783943981</v>
      </c>
      <c r="S53" s="109">
        <f>(I53-O53)/O53*100</f>
        <v>-5.7315946361830461</v>
      </c>
    </row>
    <row r="54" spans="1:19" ht="6" customHeight="1" x14ac:dyDescent="0.55000000000000004">
      <c r="A54" s="96"/>
      <c r="B54" s="96"/>
      <c r="C54" s="79"/>
      <c r="D54" s="73"/>
      <c r="E54" s="74"/>
      <c r="F54" s="98"/>
      <c r="G54" s="74"/>
      <c r="H54" s="98"/>
      <c r="I54" s="79"/>
      <c r="J54" s="73"/>
      <c r="K54" s="74"/>
      <c r="L54" s="98"/>
      <c r="M54" s="74"/>
      <c r="N54" s="98"/>
      <c r="O54" s="79"/>
      <c r="P54" s="75"/>
      <c r="Q54" s="94"/>
      <c r="R54" s="94"/>
      <c r="S54" s="94"/>
    </row>
    <row r="55" spans="1:19" ht="15" customHeight="1" x14ac:dyDescent="0.55000000000000004">
      <c r="A55" s="122" t="s">
        <v>37</v>
      </c>
      <c r="B55" s="122"/>
      <c r="C55" s="69"/>
      <c r="D55" s="73"/>
      <c r="E55" s="74">
        <f>EXECUTIVE!F232</f>
        <v>10218.86846</v>
      </c>
      <c r="F55" s="98">
        <f>E55/I55*100</f>
        <v>92.491643857560192</v>
      </c>
      <c r="G55" s="74">
        <f>EXECUTIVE!J232</f>
        <v>829.55497999999989</v>
      </c>
      <c r="H55" s="98">
        <f t="shared" ref="H55:H58" si="12">G55/I55*100</f>
        <v>7.508356142439812</v>
      </c>
      <c r="I55" s="79">
        <f>EXECUTIVE!N232</f>
        <v>11048.423439999999</v>
      </c>
      <c r="J55" s="73"/>
      <c r="K55" s="74">
        <f>EXECUTIVE!E232</f>
        <v>10813.979449999997</v>
      </c>
      <c r="L55" s="98">
        <f t="shared" ref="L55:L58" si="13">K55/O55*100</f>
        <v>92.012321349631989</v>
      </c>
      <c r="M55" s="74">
        <f>EXECUTIVE!I232</f>
        <v>938.77202</v>
      </c>
      <c r="N55" s="98">
        <f t="shared" ref="N55:N58" si="14">M55/O55*100</f>
        <v>7.9876786503679895</v>
      </c>
      <c r="O55" s="79">
        <f>EXECUTIVE!M232</f>
        <v>11752.751469999999</v>
      </c>
      <c r="P55" s="75"/>
      <c r="Q55" s="94">
        <f>(E55-K55)/K55*100</f>
        <v>-5.5031636850391603</v>
      </c>
      <c r="R55" s="94">
        <f>(G55-M55)/M55*100</f>
        <v>-11.634032296787042</v>
      </c>
      <c r="S55" s="94">
        <f>(I55-O55)/O55*100</f>
        <v>-5.9928777682218843</v>
      </c>
    </row>
    <row r="56" spans="1:19" ht="15" customHeight="1" x14ac:dyDescent="0.55000000000000004">
      <c r="A56" s="102" t="s">
        <v>38</v>
      </c>
      <c r="B56" s="102"/>
      <c r="C56" s="69"/>
      <c r="D56" s="73"/>
      <c r="E56" s="74">
        <f>EXECUTIVE!F251</f>
        <v>12499.217589999997</v>
      </c>
      <c r="F56" s="98">
        <f>E56/I56*100</f>
        <v>94.722456189966991</v>
      </c>
      <c r="G56" s="74">
        <f>EXECUTIVE!J251</f>
        <v>696.40474999999981</v>
      </c>
      <c r="H56" s="98">
        <f t="shared" si="12"/>
        <v>5.2775438100329861</v>
      </c>
      <c r="I56" s="79">
        <f>EXECUTIVE!N251</f>
        <v>13195.622339999998</v>
      </c>
      <c r="J56" s="73"/>
      <c r="K56" s="74">
        <f>EXECUTIVE!E251</f>
        <v>12835.194330000008</v>
      </c>
      <c r="L56" s="98">
        <f t="shared" si="13"/>
        <v>94.498456978047685</v>
      </c>
      <c r="M56" s="74">
        <f>EXECUTIVE!I251</f>
        <v>747.24367000000007</v>
      </c>
      <c r="N56" s="98">
        <f t="shared" si="14"/>
        <v>5.5015430219523154</v>
      </c>
      <c r="O56" s="79">
        <f>EXECUTIVE!M251</f>
        <v>13582.438000000007</v>
      </c>
      <c r="P56" s="75"/>
      <c r="Q56" s="94">
        <f>(E56-K56)/K56*100</f>
        <v>-2.617620983070934</v>
      </c>
      <c r="R56" s="94">
        <f>(G56-M56)/M56*100</f>
        <v>-6.8035263517187445</v>
      </c>
      <c r="S56" s="94">
        <f>(I56-O56)/O56*100</f>
        <v>-2.8479103677852908</v>
      </c>
    </row>
    <row r="57" spans="1:19" ht="15" customHeight="1" x14ac:dyDescent="0.55000000000000004">
      <c r="A57" s="122" t="s">
        <v>39</v>
      </c>
      <c r="B57" s="122"/>
      <c r="C57" s="79"/>
      <c r="D57" s="73"/>
      <c r="E57" s="74">
        <f>EXECUTIVE!F270</f>
        <v>4551.0494200000003</v>
      </c>
      <c r="F57" s="98">
        <f>E57/I57*100</f>
        <v>88.985599079762409</v>
      </c>
      <c r="G57" s="74">
        <f>EXECUTIVE!J270</f>
        <v>563.31680000000006</v>
      </c>
      <c r="H57" s="98">
        <f t="shared" si="12"/>
        <v>11.014400920237581</v>
      </c>
      <c r="I57" s="79">
        <f>EXECUTIVE!N270</f>
        <v>5114.3662200000008</v>
      </c>
      <c r="J57" s="73"/>
      <c r="K57" s="74">
        <f>EXECUTIVE!E270</f>
        <v>5058.1627500000004</v>
      </c>
      <c r="L57" s="98">
        <f t="shared" si="13"/>
        <v>95.136113900558428</v>
      </c>
      <c r="M57" s="74">
        <f>EXECUTIVE!I270</f>
        <v>258.60135000000002</v>
      </c>
      <c r="N57" s="98">
        <f t="shared" si="14"/>
        <v>4.8638860994415758</v>
      </c>
      <c r="O57" s="79">
        <f>EXECUTIVE!M270</f>
        <v>5316.7641000000003</v>
      </c>
      <c r="P57" s="75"/>
      <c r="Q57" s="94">
        <f>(E57-K57)/K57*100</f>
        <v>-10.025642808745133</v>
      </c>
      <c r="R57" s="94">
        <f>(G57-M57)/M57*100</f>
        <v>117.83211881917863</v>
      </c>
      <c r="S57" s="94">
        <f>(I57-O57)/O57*100</f>
        <v>-3.806786913867394</v>
      </c>
    </row>
    <row r="58" spans="1:19" ht="15" customHeight="1" x14ac:dyDescent="0.55000000000000004">
      <c r="A58" s="103" t="s">
        <v>66</v>
      </c>
      <c r="B58" s="103"/>
      <c r="C58" s="108"/>
      <c r="D58" s="73"/>
      <c r="E58" s="107">
        <f>SUM(E55:E57)</f>
        <v>27269.135469999997</v>
      </c>
      <c r="F58" s="106">
        <f>E58/I58*100</f>
        <v>92.883550615748561</v>
      </c>
      <c r="G58" s="107">
        <f>SUM(G55:G57)</f>
        <v>2089.2765299999996</v>
      </c>
      <c r="H58" s="106">
        <f t="shared" si="12"/>
        <v>7.1164493842514371</v>
      </c>
      <c r="I58" s="108">
        <f>SUM(I55:I57)</f>
        <v>29358.411999999997</v>
      </c>
      <c r="J58" s="73"/>
      <c r="K58" s="107">
        <f>SUM(K55:K57)</f>
        <v>28707.336530000004</v>
      </c>
      <c r="L58" s="106">
        <f t="shared" si="13"/>
        <v>93.655813696966916</v>
      </c>
      <c r="M58" s="107">
        <f>SUM(M55:M57)</f>
        <v>1944.6170400000001</v>
      </c>
      <c r="N58" s="106">
        <f t="shared" si="14"/>
        <v>6.3441863030330818</v>
      </c>
      <c r="O58" s="108">
        <f>SUM(O55:O57)</f>
        <v>30651.953570000005</v>
      </c>
      <c r="P58" s="75"/>
      <c r="Q58" s="109">
        <f>(E58-K58)/K58*100</f>
        <v>-5.0098728542686111</v>
      </c>
      <c r="R58" s="109">
        <f>(G58-M58)/M58*100</f>
        <v>7.4389706057496827</v>
      </c>
      <c r="S58" s="109">
        <f>(I58-O58)/O58*100</f>
        <v>-4.2200950325921047</v>
      </c>
    </row>
    <row r="59" spans="1:19" ht="6" customHeight="1" x14ac:dyDescent="0.55000000000000004">
      <c r="A59" s="85"/>
      <c r="B59" s="85"/>
      <c r="C59" s="60"/>
      <c r="D59" s="61"/>
      <c r="E59" s="74"/>
      <c r="F59" s="98"/>
      <c r="G59" s="74"/>
      <c r="H59" s="98"/>
      <c r="I59" s="79"/>
      <c r="J59" s="73"/>
      <c r="K59" s="74"/>
      <c r="L59" s="98"/>
      <c r="M59" s="74"/>
      <c r="N59" s="98"/>
      <c r="O59" s="79"/>
      <c r="P59" s="75"/>
      <c r="Q59" s="94"/>
      <c r="R59" s="94"/>
      <c r="S59" s="94"/>
    </row>
    <row r="60" spans="1:19" s="59" customFormat="1" ht="15" customHeight="1" thickBot="1" x14ac:dyDescent="0.6">
      <c r="A60" s="110" t="s">
        <v>67</v>
      </c>
      <c r="B60" s="111"/>
      <c r="C60" s="112"/>
      <c r="D60" s="86"/>
      <c r="E60" s="112">
        <f>EXECUTIVE!F23</f>
        <v>6572806.7888300307</v>
      </c>
      <c r="F60" s="113">
        <f>E60/I60*100</f>
        <v>84.720748968085886</v>
      </c>
      <c r="G60" s="112">
        <f>EXECUTIVE!J23</f>
        <v>1185395.1497599983</v>
      </c>
      <c r="H60" s="113">
        <f>G60/I60*100</f>
        <v>15.279251031914121</v>
      </c>
      <c r="I60" s="112">
        <f>EXECUTIVE!N23</f>
        <v>7758201.9385900293</v>
      </c>
      <c r="J60" s="86"/>
      <c r="K60" s="112">
        <f>EXECUTIVE!E23</f>
        <v>6695758.027740038</v>
      </c>
      <c r="L60" s="113">
        <f>K60/O60*100</f>
        <v>84.276426704797842</v>
      </c>
      <c r="M60" s="112">
        <f>EXECUTIVE!I23</f>
        <v>1249237.1382199947</v>
      </c>
      <c r="N60" s="113">
        <f>M60/O60*100</f>
        <v>15.723573295202167</v>
      </c>
      <c r="O60" s="112">
        <f>EXECUTIVE!M23</f>
        <v>7944995.1659600325</v>
      </c>
      <c r="P60" s="87"/>
      <c r="Q60" s="114">
        <f>(E60-K60)/K60*100</f>
        <v>-1.8362557069808865</v>
      </c>
      <c r="R60" s="114">
        <f>(G60-M60)/M60*100</f>
        <v>-5.1104779474426438</v>
      </c>
      <c r="S60" s="114">
        <f>(I60-O60)/O60*100</f>
        <v>-2.3510804408076957</v>
      </c>
    </row>
    <row r="61" spans="1:19" ht="15" customHeight="1" x14ac:dyDescent="0.55000000000000004">
      <c r="A61" s="44" t="s">
        <v>56</v>
      </c>
    </row>
    <row r="62" spans="1:19" ht="15" customHeight="1" x14ac:dyDescent="0.55000000000000004">
      <c r="A62" s="3" t="s">
        <v>55</v>
      </c>
    </row>
  </sheetData>
  <mergeCells count="35">
    <mergeCell ref="A50:B50"/>
    <mergeCell ref="A53:B53"/>
    <mergeCell ref="A55:B55"/>
    <mergeCell ref="A57:B57"/>
    <mergeCell ref="A41:B41"/>
    <mergeCell ref="A44:B44"/>
    <mergeCell ref="A46:B46"/>
    <mergeCell ref="A48:B48"/>
    <mergeCell ref="A49:B49"/>
    <mergeCell ref="E3:I3"/>
    <mergeCell ref="K3:O3"/>
    <mergeCell ref="Q3:S3"/>
    <mergeCell ref="E1:S2"/>
    <mergeCell ref="A33:C33"/>
    <mergeCell ref="E33:I33"/>
    <mergeCell ref="K33:O33"/>
    <mergeCell ref="Q33:S33"/>
    <mergeCell ref="A20:B20"/>
    <mergeCell ref="A8:B8"/>
    <mergeCell ref="A9:B9"/>
    <mergeCell ref="A10:B10"/>
    <mergeCell ref="A11:B11"/>
    <mergeCell ref="A14:B14"/>
    <mergeCell ref="A16:B16"/>
    <mergeCell ref="A18:B18"/>
    <mergeCell ref="A3:C3"/>
    <mergeCell ref="A4:C4"/>
    <mergeCell ref="A38:B38"/>
    <mergeCell ref="A39:B39"/>
    <mergeCell ref="A40:B40"/>
    <mergeCell ref="A19:B19"/>
    <mergeCell ref="A23:B23"/>
    <mergeCell ref="A25:B25"/>
    <mergeCell ref="A27:B27"/>
    <mergeCell ref="A34:C34"/>
  </mergeCells>
  <printOptions horizontalCentered="1" verticalCentered="1"/>
  <pageMargins left="0.70866141699999996" right="0.70866141699999996" top="0.24803149599999999" bottom="0.24803149599999999" header="0.31496062992126" footer="0.31496062992126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273"/>
  <sheetViews>
    <sheetView showGridLines="0" workbookViewId="0">
      <pane ySplit="6" topLeftCell="A259" activePane="bottomLeft" state="frozen"/>
      <selection activeCell="S8" sqref="S8:S30"/>
      <selection pane="bottomLeft" activeCell="A272" sqref="A272:A273"/>
    </sheetView>
  </sheetViews>
  <sheetFormatPr defaultColWidth="10.41796875" defaultRowHeight="12" customHeight="1" x14ac:dyDescent="0.55000000000000004"/>
  <cols>
    <col min="1" max="1" width="10.41796875" style="3" customWidth="1"/>
    <col min="2" max="2" width="1.68359375" style="3" customWidth="1"/>
    <col min="3" max="3" width="10.41796875" style="3"/>
    <col min="4" max="4" width="1.68359375" style="3" customWidth="1"/>
    <col min="5" max="6" width="10.41796875" style="17"/>
    <col min="7" max="7" width="10.41796875" style="17" customWidth="1"/>
    <col min="8" max="8" width="1.68359375" style="7" customWidth="1"/>
    <col min="9" max="11" width="10.41796875" style="7"/>
    <col min="12" max="12" width="1.68359375" style="7" customWidth="1"/>
    <col min="13" max="15" width="10.41796875" style="7"/>
    <col min="16" max="16" width="1.68359375" style="7" customWidth="1"/>
    <col min="17" max="16384" width="10.41796875" style="3"/>
  </cols>
  <sheetData>
    <row r="1" spans="1:24" ht="33.75" customHeight="1" x14ac:dyDescent="0.55000000000000004">
      <c r="E1" s="127" t="s">
        <v>43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" customHeight="1" x14ac:dyDescent="0.55000000000000004"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8.75" customHeight="1" x14ac:dyDescent="0.55000000000000004">
      <c r="A3" s="119" t="s">
        <v>68</v>
      </c>
      <c r="B3" s="119"/>
      <c r="C3" s="119"/>
      <c r="E3" s="126" t="s">
        <v>6</v>
      </c>
      <c r="F3" s="126"/>
      <c r="G3" s="126"/>
      <c r="H3" s="5"/>
      <c r="I3" s="126" t="s">
        <v>12</v>
      </c>
      <c r="J3" s="126"/>
      <c r="K3" s="126"/>
      <c r="L3" s="5"/>
      <c r="M3" s="126" t="s">
        <v>3</v>
      </c>
      <c r="N3" s="126"/>
      <c r="O3" s="126"/>
      <c r="P3" s="5"/>
      <c r="Q3" s="124" t="s">
        <v>47</v>
      </c>
      <c r="R3" s="124"/>
      <c r="S3" s="124"/>
      <c r="T3" s="124"/>
      <c r="U3" s="124"/>
      <c r="V3" s="124"/>
      <c r="W3" s="124"/>
      <c r="X3" s="124"/>
    </row>
    <row r="4" spans="1:24" s="15" customFormat="1" ht="12" customHeight="1" x14ac:dyDescent="0.55000000000000004">
      <c r="A4" s="128">
        <v>44008</v>
      </c>
      <c r="B4" s="128"/>
      <c r="C4" s="128"/>
      <c r="E4" s="126"/>
      <c r="F4" s="126"/>
      <c r="G4" s="126"/>
      <c r="H4" s="40"/>
      <c r="I4" s="126"/>
      <c r="J4" s="126"/>
      <c r="K4" s="126"/>
      <c r="L4" s="40"/>
      <c r="M4" s="126"/>
      <c r="N4" s="126"/>
      <c r="O4" s="126"/>
      <c r="P4" s="40"/>
      <c r="Q4" s="124"/>
      <c r="R4" s="124"/>
      <c r="S4" s="124"/>
      <c r="T4" s="124"/>
      <c r="U4" s="124"/>
      <c r="V4" s="124"/>
      <c r="W4" s="124"/>
      <c r="X4" s="124"/>
    </row>
    <row r="5" spans="1:24" ht="12" customHeight="1" x14ac:dyDescent="0.55000000000000004">
      <c r="A5" s="43" t="s">
        <v>49</v>
      </c>
      <c r="B5" s="15"/>
      <c r="C5" s="43" t="s">
        <v>48</v>
      </c>
      <c r="D5" s="15"/>
      <c r="E5" s="47">
        <v>2019</v>
      </c>
      <c r="F5" s="47">
        <v>2020</v>
      </c>
      <c r="G5" s="47" t="s">
        <v>46</v>
      </c>
      <c r="H5" s="40"/>
      <c r="I5" s="47">
        <v>2019</v>
      </c>
      <c r="J5" s="47">
        <v>2020</v>
      </c>
      <c r="K5" s="47" t="s">
        <v>46</v>
      </c>
      <c r="L5" s="40"/>
      <c r="M5" s="47">
        <v>2019</v>
      </c>
      <c r="N5" s="47">
        <v>2020</v>
      </c>
      <c r="O5" s="47" t="s">
        <v>46</v>
      </c>
      <c r="P5" s="5"/>
      <c r="Q5" s="15"/>
      <c r="R5" s="15"/>
      <c r="S5" s="15"/>
      <c r="T5" s="15"/>
      <c r="U5" s="15"/>
      <c r="V5" s="15"/>
      <c r="W5" s="15"/>
      <c r="X5" s="15"/>
    </row>
    <row r="6" spans="1:24" ht="12" customHeight="1" x14ac:dyDescent="0.55000000000000004">
      <c r="E6" s="19"/>
      <c r="F6" s="19"/>
      <c r="G6" s="19"/>
      <c r="H6" s="5"/>
      <c r="I6" s="19"/>
      <c r="J6" s="19"/>
      <c r="K6" s="19"/>
      <c r="L6" s="5"/>
      <c r="M6" s="19"/>
      <c r="N6" s="19"/>
      <c r="O6" s="19"/>
      <c r="P6" s="5"/>
    </row>
    <row r="7" spans="1:24" ht="12" customHeight="1" x14ac:dyDescent="0.55000000000000004">
      <c r="A7" s="13" t="s">
        <v>4</v>
      </c>
      <c r="C7" s="4" t="s">
        <v>15</v>
      </c>
      <c r="D7" s="4"/>
      <c r="E7" s="36">
        <v>1097723.5916700002</v>
      </c>
      <c r="F7" s="36">
        <v>1091498.6138800103</v>
      </c>
      <c r="G7" s="26">
        <f>IF(E7="","",((F7-E7)/E7))</f>
        <v>-5.6708062368593694E-3</v>
      </c>
      <c r="I7" s="36">
        <v>193139.06152000016</v>
      </c>
      <c r="J7" s="36">
        <v>195577.63201999955</v>
      </c>
      <c r="K7" s="26">
        <f>IF(I7="","",((J7-I7)/I7))</f>
        <v>1.2625982961747325E-2</v>
      </c>
      <c r="M7" s="21">
        <f>IF(E7="","",(E7+I7))</f>
        <v>1290862.6531900004</v>
      </c>
      <c r="N7" s="21">
        <f>IF(F7="","",(F7+J7))</f>
        <v>1287076.2459000098</v>
      </c>
      <c r="O7" s="26">
        <f>IF(M7="","",((N7-M7)/M7))</f>
        <v>-2.9332379247580362E-3</v>
      </c>
    </row>
    <row r="8" spans="1:24" ht="12" customHeight="1" x14ac:dyDescent="0.55000000000000004">
      <c r="C8" s="4" t="s">
        <v>14</v>
      </c>
      <c r="D8" s="4"/>
      <c r="E8" s="36">
        <v>1113130.5872300181</v>
      </c>
      <c r="F8" s="36">
        <v>1144312.3900600076</v>
      </c>
      <c r="G8" s="26">
        <f t="shared" ref="G8:G23" si="0">IF(E8="","",((F8-E8)/E8))</f>
        <v>2.8012708650459565E-2</v>
      </c>
      <c r="I8" s="36">
        <v>197986.27281999969</v>
      </c>
      <c r="J8" s="36">
        <v>199879.63358999978</v>
      </c>
      <c r="K8" s="26">
        <f t="shared" ref="K8:K23" si="1">IF(I8="","",((J8-I8)/I8))</f>
        <v>9.5630911326940633E-3</v>
      </c>
      <c r="M8" s="21">
        <f>IF(E8="","",(E8+I8))</f>
        <v>1311116.8600500177</v>
      </c>
      <c r="N8" s="21">
        <f>IF(F8="","",(F8+J8))</f>
        <v>1344192.0236500073</v>
      </c>
      <c r="O8" s="26">
        <f t="shared" ref="O8:O23" si="2">IF(M8="","",((N8-M8)/M8))</f>
        <v>2.5226709081239203E-2</v>
      </c>
    </row>
    <row r="9" spans="1:24" ht="12" customHeight="1" x14ac:dyDescent="0.55000000000000004">
      <c r="C9" s="18" t="s">
        <v>13</v>
      </c>
      <c r="D9" s="4"/>
      <c r="E9" s="37">
        <v>1355926.1760100077</v>
      </c>
      <c r="F9" s="37">
        <v>1323497.1728200112</v>
      </c>
      <c r="G9" s="28">
        <f t="shared" si="0"/>
        <v>-2.3916496166054717E-2</v>
      </c>
      <c r="I9" s="37">
        <v>254465.93907999911</v>
      </c>
      <c r="J9" s="37">
        <v>243018.6448299998</v>
      </c>
      <c r="K9" s="28">
        <f t="shared" si="1"/>
        <v>-4.4985565814372123E-2</v>
      </c>
      <c r="M9" s="27">
        <f t="shared" ref="M9:M18" si="3">IF(E9="","",(E9+I9))</f>
        <v>1610392.115090007</v>
      </c>
      <c r="N9" s="27">
        <f t="shared" ref="N9:N18" si="4">IF(F9="","",(F9+J9))</f>
        <v>1566515.817650011</v>
      </c>
      <c r="O9" s="28">
        <f t="shared" si="2"/>
        <v>-2.7245722969491574E-2</v>
      </c>
    </row>
    <row r="10" spans="1:24" ht="12" customHeight="1" x14ac:dyDescent="0.55000000000000004">
      <c r="C10" s="4" t="s">
        <v>16</v>
      </c>
      <c r="D10" s="4"/>
      <c r="E10" s="36">
        <v>1453298.3201700018</v>
      </c>
      <c r="F10" s="36">
        <v>1383699.0832800081</v>
      </c>
      <c r="G10" s="26">
        <f t="shared" si="0"/>
        <v>-4.7890536942100291E-2</v>
      </c>
      <c r="I10" s="36">
        <v>279003.5067799986</v>
      </c>
      <c r="J10" s="36">
        <v>237030.01640000066</v>
      </c>
      <c r="K10" s="26">
        <f t="shared" si="1"/>
        <v>-0.15044072694432156</v>
      </c>
      <c r="M10" s="21">
        <f t="shared" si="3"/>
        <v>1732301.8269500004</v>
      </c>
      <c r="N10" s="21">
        <f t="shared" si="4"/>
        <v>1620729.0996800088</v>
      </c>
      <c r="O10" s="26">
        <f t="shared" si="2"/>
        <v>-6.4407209837348905E-2</v>
      </c>
    </row>
    <row r="11" spans="1:24" ht="12" customHeight="1" x14ac:dyDescent="0.55000000000000004">
      <c r="C11" s="4" t="s">
        <v>17</v>
      </c>
      <c r="D11" s="4"/>
      <c r="E11" s="36">
        <v>1675679.3526600096</v>
      </c>
      <c r="F11" s="36">
        <v>1629799.5287899931</v>
      </c>
      <c r="G11" s="26">
        <f t="shared" si="0"/>
        <v>-2.7379834809795722E-2</v>
      </c>
      <c r="I11" s="36">
        <v>324642.35801999707</v>
      </c>
      <c r="J11" s="36">
        <v>309889.22291999863</v>
      </c>
      <c r="K11" s="26">
        <f t="shared" si="1"/>
        <v>-4.5444270396439425E-2</v>
      </c>
      <c r="M11" s="21">
        <f t="shared" si="3"/>
        <v>2000321.7106800068</v>
      </c>
      <c r="N11" s="21">
        <f t="shared" si="4"/>
        <v>1939688.7517099918</v>
      </c>
      <c r="O11" s="26">
        <f t="shared" si="2"/>
        <v>-3.0311603701687985E-2</v>
      </c>
    </row>
    <row r="12" spans="1:24" ht="12" customHeight="1" x14ac:dyDescent="0.55000000000000004">
      <c r="C12" s="18" t="s">
        <v>18</v>
      </c>
      <c r="D12" s="4"/>
      <c r="E12" s="37"/>
      <c r="F12" s="37"/>
      <c r="G12" s="28" t="str">
        <f t="shared" si="0"/>
        <v/>
      </c>
      <c r="I12" s="37"/>
      <c r="J12" s="37"/>
      <c r="K12" s="28" t="str">
        <f t="shared" si="1"/>
        <v/>
      </c>
      <c r="M12" s="27" t="str">
        <f t="shared" si="3"/>
        <v/>
      </c>
      <c r="N12" s="27" t="str">
        <f t="shared" si="4"/>
        <v/>
      </c>
      <c r="O12" s="28" t="str">
        <f t="shared" si="2"/>
        <v/>
      </c>
    </row>
    <row r="13" spans="1:24" ht="12" customHeight="1" x14ac:dyDescent="0.55000000000000004">
      <c r="C13" s="4" t="s">
        <v>19</v>
      </c>
      <c r="D13" s="4"/>
      <c r="E13" s="36"/>
      <c r="F13" s="36"/>
      <c r="G13" s="26" t="str">
        <f t="shared" si="0"/>
        <v/>
      </c>
      <c r="I13" s="36"/>
      <c r="J13" s="36"/>
      <c r="K13" s="26" t="str">
        <f t="shared" si="1"/>
        <v/>
      </c>
      <c r="M13" s="21" t="str">
        <f t="shared" si="3"/>
        <v/>
      </c>
      <c r="N13" s="21" t="str">
        <f t="shared" si="4"/>
        <v/>
      </c>
      <c r="O13" s="26" t="str">
        <f t="shared" si="2"/>
        <v/>
      </c>
    </row>
    <row r="14" spans="1:24" ht="12" customHeight="1" x14ac:dyDescent="0.55000000000000004">
      <c r="C14" s="4" t="s">
        <v>20</v>
      </c>
      <c r="D14" s="4"/>
      <c r="E14" s="36"/>
      <c r="F14" s="36"/>
      <c r="G14" s="26" t="str">
        <f t="shared" si="0"/>
        <v/>
      </c>
      <c r="I14" s="36"/>
      <c r="J14" s="36"/>
      <c r="K14" s="26" t="str">
        <f t="shared" si="1"/>
        <v/>
      </c>
      <c r="M14" s="21" t="str">
        <f t="shared" si="3"/>
        <v/>
      </c>
      <c r="N14" s="21" t="str">
        <f t="shared" si="4"/>
        <v/>
      </c>
      <c r="O14" s="26" t="str">
        <f t="shared" si="2"/>
        <v/>
      </c>
    </row>
    <row r="15" spans="1:24" ht="12" customHeight="1" x14ac:dyDescent="0.55000000000000004">
      <c r="C15" s="18" t="s">
        <v>21</v>
      </c>
      <c r="D15" s="4"/>
      <c r="E15" s="37"/>
      <c r="F15" s="37"/>
      <c r="G15" s="28" t="str">
        <f t="shared" si="0"/>
        <v/>
      </c>
      <c r="I15" s="37"/>
      <c r="J15" s="37"/>
      <c r="K15" s="28" t="str">
        <f t="shared" si="1"/>
        <v/>
      </c>
      <c r="M15" s="27" t="str">
        <f t="shared" si="3"/>
        <v/>
      </c>
      <c r="N15" s="27" t="str">
        <f t="shared" si="4"/>
        <v/>
      </c>
      <c r="O15" s="28" t="str">
        <f t="shared" si="2"/>
        <v/>
      </c>
    </row>
    <row r="16" spans="1:24" ht="12" customHeight="1" x14ac:dyDescent="0.55000000000000004">
      <c r="C16" s="4" t="s">
        <v>22</v>
      </c>
      <c r="D16" s="4"/>
      <c r="E16" s="36"/>
      <c r="F16" s="36"/>
      <c r="G16" s="26" t="str">
        <f t="shared" si="0"/>
        <v/>
      </c>
      <c r="I16" s="36"/>
      <c r="J16" s="36"/>
      <c r="K16" s="26" t="str">
        <f t="shared" si="1"/>
        <v/>
      </c>
      <c r="M16" s="21" t="str">
        <f t="shared" si="3"/>
        <v/>
      </c>
      <c r="N16" s="21" t="str">
        <f t="shared" si="4"/>
        <v/>
      </c>
      <c r="O16" s="26" t="str">
        <f t="shared" si="2"/>
        <v/>
      </c>
    </row>
    <row r="17" spans="1:16" ht="12" customHeight="1" x14ac:dyDescent="0.55000000000000004">
      <c r="C17" s="4" t="s">
        <v>23</v>
      </c>
      <c r="D17" s="4"/>
      <c r="E17" s="36"/>
      <c r="F17" s="36"/>
      <c r="G17" s="26" t="str">
        <f t="shared" si="0"/>
        <v/>
      </c>
      <c r="I17" s="36"/>
      <c r="J17" s="36"/>
      <c r="K17" s="26" t="str">
        <f t="shared" si="1"/>
        <v/>
      </c>
      <c r="M17" s="21" t="str">
        <f t="shared" si="3"/>
        <v/>
      </c>
      <c r="N17" s="21" t="str">
        <f t="shared" si="4"/>
        <v/>
      </c>
      <c r="O17" s="26" t="str">
        <f t="shared" si="2"/>
        <v/>
      </c>
    </row>
    <row r="18" spans="1:16" ht="12" customHeight="1" x14ac:dyDescent="0.55000000000000004">
      <c r="C18" s="18" t="s">
        <v>24</v>
      </c>
      <c r="D18" s="18"/>
      <c r="E18" s="37"/>
      <c r="F18" s="37"/>
      <c r="G18" s="28" t="str">
        <f t="shared" si="0"/>
        <v/>
      </c>
      <c r="I18" s="37"/>
      <c r="J18" s="37"/>
      <c r="K18" s="28" t="str">
        <f t="shared" si="1"/>
        <v/>
      </c>
      <c r="M18" s="27" t="str">
        <f t="shared" si="3"/>
        <v/>
      </c>
      <c r="N18" s="27" t="str">
        <f t="shared" si="4"/>
        <v/>
      </c>
      <c r="O18" s="28" t="str">
        <f t="shared" si="2"/>
        <v/>
      </c>
    </row>
    <row r="19" spans="1:16" ht="12" customHeight="1" x14ac:dyDescent="0.55000000000000004">
      <c r="C19" s="29" t="s">
        <v>40</v>
      </c>
      <c r="D19" s="8"/>
      <c r="E19" s="30">
        <f>IF(E9="","",(SUM(E7:E9)))</f>
        <v>3566780.3549100263</v>
      </c>
      <c r="F19" s="30">
        <f>IF(F9="","",(SUM(F7:F9)))</f>
        <v>3559308.176760029</v>
      </c>
      <c r="G19" s="31">
        <f t="shared" si="0"/>
        <v>-2.0949364430896517E-3</v>
      </c>
      <c r="H19" s="32"/>
      <c r="I19" s="30">
        <f>IF(I9="","",(SUM(I7:I9)))</f>
        <v>645591.27341999894</v>
      </c>
      <c r="J19" s="30">
        <f>IF(J9="","",(SUM(J7:J9)))</f>
        <v>638475.91043999908</v>
      </c>
      <c r="K19" s="31">
        <f t="shared" si="1"/>
        <v>-1.1021467099929115E-2</v>
      </c>
      <c r="L19" s="32"/>
      <c r="M19" s="30">
        <f>IF(M9="","",(SUM(M7:M9)))</f>
        <v>4212371.6283300249</v>
      </c>
      <c r="N19" s="30">
        <f>IF(N9="","",(SUM(N7:N9)))</f>
        <v>4197784.0872000279</v>
      </c>
      <c r="O19" s="31">
        <f t="shared" si="2"/>
        <v>-3.4630233077939904E-3</v>
      </c>
      <c r="P19" s="32"/>
    </row>
    <row r="20" spans="1:16" ht="12" customHeight="1" x14ac:dyDescent="0.55000000000000004">
      <c r="C20" s="29" t="s">
        <v>41</v>
      </c>
      <c r="D20" s="8"/>
      <c r="E20" s="30" t="str">
        <f>IF(E12="","",(SUM(E10:E12)))</f>
        <v/>
      </c>
      <c r="F20" s="30" t="str">
        <f>IF(F12="","",(SUM(F10:F12)))</f>
        <v/>
      </c>
      <c r="G20" s="31" t="str">
        <f t="shared" si="0"/>
        <v/>
      </c>
      <c r="H20" s="32"/>
      <c r="I20" s="30" t="str">
        <f>IF(I12="","",(SUM(I10:I12)))</f>
        <v/>
      </c>
      <c r="J20" s="30" t="str">
        <f>IF(J12="","",(SUM(J10:J12)))</f>
        <v/>
      </c>
      <c r="K20" s="31" t="str">
        <f t="shared" si="1"/>
        <v/>
      </c>
      <c r="L20" s="32"/>
      <c r="M20" s="30" t="str">
        <f>IF(M12="","",(SUM(M10:M12)))</f>
        <v/>
      </c>
      <c r="N20" s="30" t="str">
        <f>IF(N12="","",(SUM(N10:N12)))</f>
        <v/>
      </c>
      <c r="O20" s="31" t="str">
        <f t="shared" si="2"/>
        <v/>
      </c>
      <c r="P20" s="32"/>
    </row>
    <row r="21" spans="1:16" ht="12" customHeight="1" x14ac:dyDescent="0.55000000000000004">
      <c r="C21" s="29" t="s">
        <v>42</v>
      </c>
      <c r="D21" s="8"/>
      <c r="E21" s="30" t="str">
        <f>IF(E15="","",(SUM(E13:E15)))</f>
        <v/>
      </c>
      <c r="F21" s="30" t="str">
        <f>IF(F15="","",(SUM(F13:F15)))</f>
        <v/>
      </c>
      <c r="G21" s="31" t="str">
        <f t="shared" si="0"/>
        <v/>
      </c>
      <c r="H21" s="32"/>
      <c r="I21" s="30" t="str">
        <f>IF(I15="","",(SUM(I13:I15)))</f>
        <v/>
      </c>
      <c r="J21" s="30" t="str">
        <f>IF(J15="","",(SUM(J13:J15)))</f>
        <v/>
      </c>
      <c r="K21" s="31" t="str">
        <f t="shared" si="1"/>
        <v/>
      </c>
      <c r="L21" s="32"/>
      <c r="M21" s="30" t="str">
        <f>IF(M15="","",(SUM(M13:M15)))</f>
        <v/>
      </c>
      <c r="N21" s="30" t="str">
        <f>IF(N15="","",(SUM(N13:N15)))</f>
        <v/>
      </c>
      <c r="O21" s="31" t="str">
        <f t="shared" si="2"/>
        <v/>
      </c>
      <c r="P21" s="32"/>
    </row>
    <row r="22" spans="1:16" ht="12" customHeight="1" x14ac:dyDescent="0.55000000000000004">
      <c r="C22" s="29" t="s">
        <v>45</v>
      </c>
      <c r="D22" s="8"/>
      <c r="E22" s="30" t="str">
        <f>IF(E18="","",(SUM(E16:E18)))</f>
        <v/>
      </c>
      <c r="F22" s="30" t="str">
        <f>IF(F18="","",(SUM(F16:F18)))</f>
        <v/>
      </c>
      <c r="G22" s="31" t="str">
        <f t="shared" si="0"/>
        <v/>
      </c>
      <c r="H22" s="32"/>
      <c r="I22" s="30" t="str">
        <f>IF(I18="","",(SUM(I16:I18)))</f>
        <v/>
      </c>
      <c r="J22" s="30" t="str">
        <f>IF(J18="","",(SUM(J16:J18)))</f>
        <v/>
      </c>
      <c r="K22" s="31" t="str">
        <f t="shared" si="1"/>
        <v/>
      </c>
      <c r="L22" s="32"/>
      <c r="M22" s="30" t="str">
        <f>IF(M18="","",(SUM(M16:M18)))</f>
        <v/>
      </c>
      <c r="N22" s="30" t="str">
        <f>IF(N18="","",(SUM(N16:N18)))</f>
        <v/>
      </c>
      <c r="O22" s="31" t="str">
        <f t="shared" si="2"/>
        <v/>
      </c>
      <c r="P22" s="32"/>
    </row>
    <row r="23" spans="1:16" ht="12" customHeight="1" x14ac:dyDescent="0.55000000000000004">
      <c r="C23" s="33" t="s">
        <v>44</v>
      </c>
      <c r="D23" s="8"/>
      <c r="E23" s="34">
        <f>+SUM(E7:E18)</f>
        <v>6695758.027740038</v>
      </c>
      <c r="F23" s="34">
        <f>+SUM(F7:F18)</f>
        <v>6572806.7888300307</v>
      </c>
      <c r="G23" s="35">
        <f t="shared" si="0"/>
        <v>-1.8362557069808865E-2</v>
      </c>
      <c r="H23" s="32"/>
      <c r="I23" s="34">
        <f>+SUM(I7:I18)</f>
        <v>1249237.1382199947</v>
      </c>
      <c r="J23" s="34">
        <f>+SUM(J7:J18)</f>
        <v>1185395.1497599983</v>
      </c>
      <c r="K23" s="35">
        <f t="shared" si="1"/>
        <v>-5.1104779474426439E-2</v>
      </c>
      <c r="L23" s="32"/>
      <c r="M23" s="34">
        <f>+SUM(M7:M18)</f>
        <v>7944995.1659600325</v>
      </c>
      <c r="N23" s="34">
        <f>+SUM(N7:N18)</f>
        <v>7758201.9385900293</v>
      </c>
      <c r="O23" s="35">
        <f t="shared" si="2"/>
        <v>-2.3510804408076957E-2</v>
      </c>
      <c r="P23" s="32"/>
    </row>
    <row r="26" spans="1:16" ht="12" customHeight="1" x14ac:dyDescent="0.55000000000000004">
      <c r="A26" s="13" t="s">
        <v>27</v>
      </c>
      <c r="C26" s="4" t="s">
        <v>15</v>
      </c>
      <c r="D26" s="4"/>
      <c r="E26" s="38">
        <v>14765.592809999991</v>
      </c>
      <c r="F26" s="38">
        <v>17548.966769999988</v>
      </c>
      <c r="G26" s="26">
        <f>IF(E26="","",((F26-E26)/E26))</f>
        <v>0.18850404422062611</v>
      </c>
      <c r="I26" s="36">
        <v>520.44004999999993</v>
      </c>
      <c r="J26" s="36">
        <v>492.61912999999993</v>
      </c>
      <c r="K26" s="26">
        <f>IF(I26="","",((J26-I26)/I26))</f>
        <v>-5.3456531640868159E-2</v>
      </c>
      <c r="M26" s="21">
        <f>IF(E26="","",(E26+I26))</f>
        <v>15286.03285999999</v>
      </c>
      <c r="N26" s="21">
        <f>IF(F26="","",(F26+J26))</f>
        <v>18041.585899999987</v>
      </c>
      <c r="O26" s="26">
        <f>IF(M26="","",((N26-M26)/M26))</f>
        <v>0.18026606806600826</v>
      </c>
    </row>
    <row r="27" spans="1:16" ht="12" customHeight="1" x14ac:dyDescent="0.55000000000000004">
      <c r="C27" s="4" t="s">
        <v>14</v>
      </c>
      <c r="D27" s="4"/>
      <c r="E27" s="38">
        <v>22235.847150000001</v>
      </c>
      <c r="F27" s="38">
        <v>24707.582050000012</v>
      </c>
      <c r="G27" s="26">
        <f t="shared" ref="G27:G42" si="5">IF(E27="","",((F27-E27)/E27))</f>
        <v>0.11115991593781081</v>
      </c>
      <c r="I27" s="36">
        <v>662.4860199999996</v>
      </c>
      <c r="J27" s="36">
        <v>429.56842999999975</v>
      </c>
      <c r="K27" s="26">
        <f t="shared" ref="K27:K42" si="6">IF(I27="","",((J27-I27)/I27))</f>
        <v>-0.35158113978012695</v>
      </c>
      <c r="M27" s="21">
        <f>IF(E27="","",(E27+I27))</f>
        <v>22898.333170000002</v>
      </c>
      <c r="N27" s="21">
        <f>IF(F27="","",(F27+J27))</f>
        <v>25137.150480000011</v>
      </c>
      <c r="O27" s="26">
        <f t="shared" ref="O27:O42" si="7">IF(M27="","",((N27-M27)/M27))</f>
        <v>9.7772064603076497E-2</v>
      </c>
    </row>
    <row r="28" spans="1:16" ht="12" customHeight="1" x14ac:dyDescent="0.55000000000000004">
      <c r="C28" s="18" t="s">
        <v>13</v>
      </c>
      <c r="D28" s="4"/>
      <c r="E28" s="39">
        <v>25086.110550000012</v>
      </c>
      <c r="F28" s="39">
        <v>31639.298609999991</v>
      </c>
      <c r="G28" s="28">
        <f t="shared" si="5"/>
        <v>0.26122774381220193</v>
      </c>
      <c r="I28" s="37">
        <v>1093.4858399999998</v>
      </c>
      <c r="J28" s="37">
        <v>994.13224000000025</v>
      </c>
      <c r="K28" s="28">
        <f t="shared" si="6"/>
        <v>-9.0859521326768708E-2</v>
      </c>
      <c r="M28" s="27">
        <f t="shared" ref="M28:M37" si="8">IF(E28="","",(E28+I28))</f>
        <v>26179.596390000013</v>
      </c>
      <c r="N28" s="27">
        <f t="shared" ref="N28:N37" si="9">IF(F28="","",(F28+J28))</f>
        <v>32633.43084999999</v>
      </c>
      <c r="O28" s="28">
        <f t="shared" si="7"/>
        <v>0.24652154157980788</v>
      </c>
    </row>
    <row r="29" spans="1:16" ht="12" customHeight="1" x14ac:dyDescent="0.55000000000000004">
      <c r="C29" s="4" t="s">
        <v>16</v>
      </c>
      <c r="D29" s="4"/>
      <c r="E29" s="38">
        <v>27660.710890000009</v>
      </c>
      <c r="F29" s="38">
        <v>18108.323770000006</v>
      </c>
      <c r="G29" s="26">
        <f t="shared" si="5"/>
        <v>-0.3453413456359653</v>
      </c>
      <c r="I29" s="36">
        <v>1505.1801099999998</v>
      </c>
      <c r="J29" s="36">
        <v>1581.58926</v>
      </c>
      <c r="K29" s="26">
        <f t="shared" si="6"/>
        <v>5.0764124168502463E-2</v>
      </c>
      <c r="M29" s="21">
        <f t="shared" si="8"/>
        <v>29165.891000000011</v>
      </c>
      <c r="N29" s="21">
        <f t="shared" si="9"/>
        <v>19689.913030000007</v>
      </c>
      <c r="O29" s="26">
        <f t="shared" si="7"/>
        <v>-0.32489931372232039</v>
      </c>
    </row>
    <row r="30" spans="1:16" ht="12" customHeight="1" x14ac:dyDescent="0.55000000000000004">
      <c r="C30" s="4" t="s">
        <v>17</v>
      </c>
      <c r="D30" s="4"/>
      <c r="E30" s="38">
        <v>32265.418300000019</v>
      </c>
      <c r="F30" s="38">
        <v>30467.788270000012</v>
      </c>
      <c r="G30" s="26">
        <f t="shared" si="5"/>
        <v>-5.5713829998602762E-2</v>
      </c>
      <c r="I30" s="36">
        <v>1287.4840099999997</v>
      </c>
      <c r="J30" s="36">
        <v>1063.2862500000001</v>
      </c>
      <c r="K30" s="26">
        <f t="shared" si="6"/>
        <v>-0.17413634519624024</v>
      </c>
      <c r="M30" s="21">
        <f t="shared" si="8"/>
        <v>33552.902310000019</v>
      </c>
      <c r="N30" s="21">
        <f t="shared" si="9"/>
        <v>31531.074520000013</v>
      </c>
      <c r="O30" s="26">
        <f t="shared" si="7"/>
        <v>-6.0257910666566286E-2</v>
      </c>
    </row>
    <row r="31" spans="1:16" ht="12" customHeight="1" x14ac:dyDescent="0.55000000000000004">
      <c r="C31" s="18" t="s">
        <v>18</v>
      </c>
      <c r="D31" s="4"/>
      <c r="E31" s="39"/>
      <c r="F31" s="39"/>
      <c r="G31" s="28" t="str">
        <f t="shared" si="5"/>
        <v/>
      </c>
      <c r="I31" s="37"/>
      <c r="J31" s="37"/>
      <c r="K31" s="28" t="str">
        <f t="shared" si="6"/>
        <v/>
      </c>
      <c r="M31" s="27" t="str">
        <f t="shared" si="8"/>
        <v/>
      </c>
      <c r="N31" s="27" t="str">
        <f t="shared" si="9"/>
        <v/>
      </c>
      <c r="O31" s="28" t="str">
        <f t="shared" si="7"/>
        <v/>
      </c>
    </row>
    <row r="32" spans="1:16" ht="12" customHeight="1" x14ac:dyDescent="0.55000000000000004">
      <c r="C32" s="4" t="s">
        <v>19</v>
      </c>
      <c r="D32" s="4"/>
      <c r="E32" s="38"/>
      <c r="F32" s="38"/>
      <c r="G32" s="26" t="str">
        <f t="shared" si="5"/>
        <v/>
      </c>
      <c r="I32" s="36"/>
      <c r="J32" s="36"/>
      <c r="K32" s="26" t="str">
        <f t="shared" si="6"/>
        <v/>
      </c>
      <c r="M32" s="21" t="str">
        <f t="shared" si="8"/>
        <v/>
      </c>
      <c r="N32" s="21" t="str">
        <f t="shared" si="9"/>
        <v/>
      </c>
      <c r="O32" s="26" t="str">
        <f t="shared" si="7"/>
        <v/>
      </c>
    </row>
    <row r="33" spans="1:15" ht="12" customHeight="1" x14ac:dyDescent="0.55000000000000004">
      <c r="C33" s="4" t="s">
        <v>20</v>
      </c>
      <c r="D33" s="4"/>
      <c r="E33" s="38"/>
      <c r="F33" s="38"/>
      <c r="G33" s="26" t="str">
        <f t="shared" si="5"/>
        <v/>
      </c>
      <c r="I33" s="36"/>
      <c r="J33" s="36"/>
      <c r="K33" s="26" t="str">
        <f t="shared" si="6"/>
        <v/>
      </c>
      <c r="M33" s="21" t="str">
        <f t="shared" si="8"/>
        <v/>
      </c>
      <c r="N33" s="21" t="str">
        <f t="shared" si="9"/>
        <v/>
      </c>
      <c r="O33" s="26" t="str">
        <f t="shared" si="7"/>
        <v/>
      </c>
    </row>
    <row r="34" spans="1:15" ht="12" customHeight="1" x14ac:dyDescent="0.55000000000000004">
      <c r="C34" s="18" t="s">
        <v>21</v>
      </c>
      <c r="D34" s="4"/>
      <c r="E34" s="39"/>
      <c r="F34" s="39"/>
      <c r="G34" s="28" t="str">
        <f t="shared" si="5"/>
        <v/>
      </c>
      <c r="I34" s="37"/>
      <c r="J34" s="37"/>
      <c r="K34" s="28" t="str">
        <f t="shared" si="6"/>
        <v/>
      </c>
      <c r="M34" s="27" t="str">
        <f t="shared" si="8"/>
        <v/>
      </c>
      <c r="N34" s="27" t="str">
        <f t="shared" si="9"/>
        <v/>
      </c>
      <c r="O34" s="28" t="str">
        <f t="shared" si="7"/>
        <v/>
      </c>
    </row>
    <row r="35" spans="1:15" ht="12" customHeight="1" x14ac:dyDescent="0.55000000000000004">
      <c r="C35" s="4" t="s">
        <v>22</v>
      </c>
      <c r="D35" s="4"/>
      <c r="E35" s="38"/>
      <c r="F35" s="38"/>
      <c r="G35" s="26" t="str">
        <f t="shared" si="5"/>
        <v/>
      </c>
      <c r="I35" s="36"/>
      <c r="J35" s="36"/>
      <c r="K35" s="26" t="str">
        <f t="shared" si="6"/>
        <v/>
      </c>
      <c r="M35" s="21" t="str">
        <f t="shared" si="8"/>
        <v/>
      </c>
      <c r="N35" s="21" t="str">
        <f t="shared" si="9"/>
        <v/>
      </c>
      <c r="O35" s="26" t="str">
        <f t="shared" si="7"/>
        <v/>
      </c>
    </row>
    <row r="36" spans="1:15" ht="12" customHeight="1" x14ac:dyDescent="0.55000000000000004">
      <c r="C36" s="4" t="s">
        <v>23</v>
      </c>
      <c r="D36" s="4"/>
      <c r="E36" s="38"/>
      <c r="F36" s="38"/>
      <c r="G36" s="26" t="str">
        <f t="shared" si="5"/>
        <v/>
      </c>
      <c r="I36" s="36"/>
      <c r="J36" s="36"/>
      <c r="K36" s="26" t="str">
        <f t="shared" si="6"/>
        <v/>
      </c>
      <c r="M36" s="21" t="str">
        <f t="shared" si="8"/>
        <v/>
      </c>
      <c r="N36" s="21" t="str">
        <f t="shared" si="9"/>
        <v/>
      </c>
      <c r="O36" s="26" t="str">
        <f t="shared" si="7"/>
        <v/>
      </c>
    </row>
    <row r="37" spans="1:15" ht="12" customHeight="1" x14ac:dyDescent="0.55000000000000004">
      <c r="C37" s="18" t="s">
        <v>24</v>
      </c>
      <c r="D37" s="18"/>
      <c r="E37" s="39"/>
      <c r="F37" s="39"/>
      <c r="G37" s="28" t="str">
        <f t="shared" si="5"/>
        <v/>
      </c>
      <c r="I37" s="37"/>
      <c r="J37" s="37"/>
      <c r="K37" s="28" t="str">
        <f t="shared" si="6"/>
        <v/>
      </c>
      <c r="M37" s="27" t="str">
        <f t="shared" si="8"/>
        <v/>
      </c>
      <c r="N37" s="27" t="str">
        <f t="shared" si="9"/>
        <v/>
      </c>
      <c r="O37" s="28" t="str">
        <f t="shared" si="7"/>
        <v/>
      </c>
    </row>
    <row r="38" spans="1:15" ht="12" customHeight="1" x14ac:dyDescent="0.55000000000000004">
      <c r="C38" s="29" t="s">
        <v>40</v>
      </c>
      <c r="D38" s="8"/>
      <c r="E38" s="30">
        <f>IF(E28="","",(SUM(E26:E28)))</f>
        <v>62087.550510000001</v>
      </c>
      <c r="F38" s="30">
        <f>IF(F28="","",(SUM(F26:F28)))</f>
        <v>73895.847429999994</v>
      </c>
      <c r="G38" s="31">
        <f t="shared" si="5"/>
        <v>0.19018783674028361</v>
      </c>
      <c r="H38" s="32"/>
      <c r="I38" s="30">
        <f>IF(I28="","",(SUM(I26:I28)))</f>
        <v>2276.4119099999994</v>
      </c>
      <c r="J38" s="30">
        <f>IF(J28="","",(SUM(J26:J28)))</f>
        <v>1916.3197999999998</v>
      </c>
      <c r="K38" s="31">
        <f t="shared" si="6"/>
        <v>-0.15818407398861295</v>
      </c>
      <c r="L38" s="32"/>
      <c r="M38" s="30">
        <f>IF(M28="","",(SUM(M26:M28)))</f>
        <v>64363.962420000003</v>
      </c>
      <c r="N38" s="30">
        <f>IF(N28="","",(SUM(N26:N28)))</f>
        <v>75812.167229999992</v>
      </c>
      <c r="O38" s="31">
        <f t="shared" si="7"/>
        <v>0.17786668781042378</v>
      </c>
    </row>
    <row r="39" spans="1:15" ht="12" customHeight="1" x14ac:dyDescent="0.55000000000000004">
      <c r="C39" s="29" t="s">
        <v>41</v>
      </c>
      <c r="D39" s="8"/>
      <c r="E39" s="30" t="str">
        <f>IF(E31="","",(SUM(E29:E31)))</f>
        <v/>
      </c>
      <c r="F39" s="30" t="str">
        <f>IF(F31="","",(SUM(F29:F31)))</f>
        <v/>
      </c>
      <c r="G39" s="31" t="str">
        <f t="shared" si="5"/>
        <v/>
      </c>
      <c r="H39" s="32"/>
      <c r="I39" s="30" t="str">
        <f>IF(I31="","",(SUM(I29:I31)))</f>
        <v/>
      </c>
      <c r="J39" s="30" t="str">
        <f>IF(J31="","",(SUM(J29:J31)))</f>
        <v/>
      </c>
      <c r="K39" s="31" t="str">
        <f t="shared" si="6"/>
        <v/>
      </c>
      <c r="L39" s="32"/>
      <c r="M39" s="30" t="str">
        <f>IF(M31="","",(SUM(M29:M31)))</f>
        <v/>
      </c>
      <c r="N39" s="30" t="str">
        <f>IF(N31="","",(SUM(N29:N31)))</f>
        <v/>
      </c>
      <c r="O39" s="31" t="str">
        <f t="shared" si="7"/>
        <v/>
      </c>
    </row>
    <row r="40" spans="1:15" ht="12" customHeight="1" x14ac:dyDescent="0.55000000000000004">
      <c r="C40" s="29" t="s">
        <v>42</v>
      </c>
      <c r="D40" s="8"/>
      <c r="E40" s="30" t="str">
        <f>IF(E34="","",(SUM(E32:E34)))</f>
        <v/>
      </c>
      <c r="F40" s="30" t="str">
        <f>IF(F34="","",(SUM(F32:F34)))</f>
        <v/>
      </c>
      <c r="G40" s="31" t="str">
        <f t="shared" si="5"/>
        <v/>
      </c>
      <c r="H40" s="32"/>
      <c r="I40" s="30" t="str">
        <f>IF(I34="","",(SUM(I32:I34)))</f>
        <v/>
      </c>
      <c r="J40" s="30" t="str">
        <f>IF(J34="","",(SUM(J32:J34)))</f>
        <v/>
      </c>
      <c r="K40" s="31" t="str">
        <f t="shared" si="6"/>
        <v/>
      </c>
      <c r="L40" s="32"/>
      <c r="M40" s="30" t="str">
        <f>IF(M34="","",(SUM(M32:M34)))</f>
        <v/>
      </c>
      <c r="N40" s="30" t="str">
        <f>IF(N34="","",(SUM(N32:N34)))</f>
        <v/>
      </c>
      <c r="O40" s="31" t="str">
        <f t="shared" si="7"/>
        <v/>
      </c>
    </row>
    <row r="41" spans="1:15" ht="12" customHeight="1" x14ac:dyDescent="0.55000000000000004">
      <c r="C41" s="29" t="s">
        <v>45</v>
      </c>
      <c r="D41" s="8"/>
      <c r="E41" s="30" t="str">
        <f>IF(E37="","",(SUM(E35:E37)))</f>
        <v/>
      </c>
      <c r="F41" s="30" t="str">
        <f>IF(F37="","",(SUM(F35:F37)))</f>
        <v/>
      </c>
      <c r="G41" s="31" t="str">
        <f t="shared" si="5"/>
        <v/>
      </c>
      <c r="H41" s="32"/>
      <c r="I41" s="30" t="str">
        <f>IF(I37="","",(SUM(I35:I37)))</f>
        <v/>
      </c>
      <c r="J41" s="30" t="str">
        <f>IF(J37="","",(SUM(J35:J37)))</f>
        <v/>
      </c>
      <c r="K41" s="31" t="str">
        <f t="shared" si="6"/>
        <v/>
      </c>
      <c r="L41" s="32"/>
      <c r="M41" s="30" t="str">
        <f>IF(M37="","",(SUM(M35:M37)))</f>
        <v/>
      </c>
      <c r="N41" s="30" t="str">
        <f>IF(N37="","",(SUM(N35:N37)))</f>
        <v/>
      </c>
      <c r="O41" s="31" t="str">
        <f t="shared" si="7"/>
        <v/>
      </c>
    </row>
    <row r="42" spans="1:15" ht="12" customHeight="1" x14ac:dyDescent="0.55000000000000004">
      <c r="C42" s="33" t="s">
        <v>44</v>
      </c>
      <c r="D42" s="8"/>
      <c r="E42" s="34">
        <f>+SUM(E26:E37)</f>
        <v>122013.67970000004</v>
      </c>
      <c r="F42" s="34">
        <f>+SUM(F26:F37)</f>
        <v>122471.95947</v>
      </c>
      <c r="G42" s="35">
        <f t="shared" si="5"/>
        <v>3.7559704053410701E-3</v>
      </c>
      <c r="H42" s="32"/>
      <c r="I42" s="34">
        <f>+SUM(I26:I37)</f>
        <v>5069.0760299999984</v>
      </c>
      <c r="J42" s="34">
        <f>+SUM(J26:J37)</f>
        <v>4561.1953100000001</v>
      </c>
      <c r="K42" s="35">
        <f t="shared" si="6"/>
        <v>-0.10019197127725829</v>
      </c>
      <c r="L42" s="32"/>
      <c r="M42" s="34">
        <f>+SUM(M26:M37)</f>
        <v>127082.75573000003</v>
      </c>
      <c r="N42" s="34">
        <f>+SUM(N26:N37)</f>
        <v>127033.15478000001</v>
      </c>
      <c r="O42" s="35">
        <f t="shared" si="7"/>
        <v>-3.9030433133983963E-4</v>
      </c>
    </row>
    <row r="45" spans="1:15" ht="12" customHeight="1" x14ac:dyDescent="0.55000000000000004">
      <c r="A45" s="13" t="s">
        <v>28</v>
      </c>
      <c r="C45" s="4" t="s">
        <v>15</v>
      </c>
      <c r="D45" s="4"/>
      <c r="E45" s="36">
        <v>5032.9288000000006</v>
      </c>
      <c r="F45" s="36">
        <v>5096.4201000000021</v>
      </c>
      <c r="G45" s="26">
        <f>IF(E45="","",((F45-E45)/E45))</f>
        <v>1.2615179455747813E-2</v>
      </c>
      <c r="I45" s="36">
        <v>334.49490000000003</v>
      </c>
      <c r="J45" s="36">
        <v>229.84190000000004</v>
      </c>
      <c r="K45" s="26">
        <f>IF(I45="","",((J45-I45)/I45))</f>
        <v>-0.31286874627983857</v>
      </c>
      <c r="M45" s="21">
        <f>IF(E45="","",(E45+I45))</f>
        <v>5367.4237000000003</v>
      </c>
      <c r="N45" s="21">
        <f>IF(F45="","",(F45+J45))</f>
        <v>5326.2620000000024</v>
      </c>
      <c r="O45" s="26">
        <f>IF(M45="","",((N45-M45)/M45))</f>
        <v>-7.6688002104245718E-3</v>
      </c>
    </row>
    <row r="46" spans="1:15" ht="12" customHeight="1" x14ac:dyDescent="0.55000000000000004">
      <c r="C46" s="4" t="s">
        <v>14</v>
      </c>
      <c r="D46" s="4"/>
      <c r="E46" s="36">
        <v>4899.7883000000029</v>
      </c>
      <c r="F46" s="36">
        <v>5338.5191800000102</v>
      </c>
      <c r="G46" s="26">
        <f t="shared" ref="G46:G61" si="10">IF(E46="","",((F46-E46)/E46))</f>
        <v>8.9540782813005843E-2</v>
      </c>
      <c r="I46" s="36">
        <v>355.66599999999988</v>
      </c>
      <c r="J46" s="36">
        <v>235.66800000000006</v>
      </c>
      <c r="K46" s="26">
        <f t="shared" ref="K46:K61" si="11">IF(I46="","",((J46-I46)/I46))</f>
        <v>-0.33738957336377351</v>
      </c>
      <c r="M46" s="21">
        <f>IF(E46="","",(E46+I46))</f>
        <v>5255.4543000000031</v>
      </c>
      <c r="N46" s="21">
        <f>IF(F46="","",(F46+J46))</f>
        <v>5574.1871800000099</v>
      </c>
      <c r="O46" s="26">
        <f t="shared" ref="O46:O61" si="12">IF(M46="","",((N46-M46)/M46))</f>
        <v>6.0648016670986307E-2</v>
      </c>
    </row>
    <row r="47" spans="1:15" ht="12" customHeight="1" x14ac:dyDescent="0.55000000000000004">
      <c r="C47" s="18" t="s">
        <v>13</v>
      </c>
      <c r="D47" s="4"/>
      <c r="E47" s="37">
        <v>5740.886600000008</v>
      </c>
      <c r="F47" s="37">
        <v>6161.5273000000007</v>
      </c>
      <c r="G47" s="28">
        <f t="shared" si="10"/>
        <v>7.3271034477495528E-2</v>
      </c>
      <c r="I47" s="37">
        <v>436.74819999999983</v>
      </c>
      <c r="J47" s="37">
        <v>262.68630000000002</v>
      </c>
      <c r="K47" s="28">
        <f t="shared" si="11"/>
        <v>-0.39854062363622766</v>
      </c>
      <c r="M47" s="27">
        <f t="shared" ref="M47:M56" si="13">IF(E47="","",(E47+I47))</f>
        <v>6177.634800000008</v>
      </c>
      <c r="N47" s="27">
        <f t="shared" ref="N47:N56" si="14">IF(F47="","",(F47+J47))</f>
        <v>6424.213600000001</v>
      </c>
      <c r="O47" s="28">
        <f t="shared" si="12"/>
        <v>3.9914758314944843E-2</v>
      </c>
    </row>
    <row r="48" spans="1:15" ht="12" customHeight="1" x14ac:dyDescent="0.55000000000000004">
      <c r="C48" s="4" t="s">
        <v>16</v>
      </c>
      <c r="D48" s="4"/>
      <c r="E48" s="36">
        <v>6196.1531599999944</v>
      </c>
      <c r="F48" s="36">
        <v>7162.7193000000034</v>
      </c>
      <c r="G48" s="26">
        <f t="shared" si="10"/>
        <v>0.15599455259430836</v>
      </c>
      <c r="I48" s="36">
        <v>415.47470000000004</v>
      </c>
      <c r="J48" s="36">
        <v>257.54770000000002</v>
      </c>
      <c r="K48" s="26">
        <f t="shared" si="11"/>
        <v>-0.38011219455721373</v>
      </c>
      <c r="M48" s="21">
        <f t="shared" si="13"/>
        <v>6611.6278599999941</v>
      </c>
      <c r="N48" s="21">
        <f t="shared" si="14"/>
        <v>7420.2670000000035</v>
      </c>
      <c r="O48" s="26">
        <f t="shared" si="12"/>
        <v>0.12230560417537022</v>
      </c>
    </row>
    <row r="49" spans="1:15" ht="12" customHeight="1" x14ac:dyDescent="0.55000000000000004">
      <c r="C49" s="4" t="s">
        <v>17</v>
      </c>
      <c r="D49" s="4"/>
      <c r="E49" s="36">
        <v>7593.3343999999943</v>
      </c>
      <c r="F49" s="36">
        <v>7265.7512000000079</v>
      </c>
      <c r="G49" s="26">
        <f t="shared" si="10"/>
        <v>-4.3140889462208676E-2</v>
      </c>
      <c r="I49" s="36">
        <v>555.55450000000008</v>
      </c>
      <c r="J49" s="36">
        <v>343.06000000000006</v>
      </c>
      <c r="K49" s="26">
        <f t="shared" si="11"/>
        <v>-0.38249082673257079</v>
      </c>
      <c r="M49" s="21">
        <f t="shared" si="13"/>
        <v>8148.8888999999945</v>
      </c>
      <c r="N49" s="21">
        <f t="shared" si="14"/>
        <v>7608.8112000000083</v>
      </c>
      <c r="O49" s="26">
        <f t="shared" si="12"/>
        <v>-6.6276237978896313E-2</v>
      </c>
    </row>
    <row r="50" spans="1:15" ht="12" customHeight="1" x14ac:dyDescent="0.55000000000000004">
      <c r="C50" s="18" t="s">
        <v>18</v>
      </c>
      <c r="D50" s="4"/>
      <c r="E50" s="37"/>
      <c r="F50" s="37"/>
      <c r="G50" s="28" t="str">
        <f t="shared" si="10"/>
        <v/>
      </c>
      <c r="I50" s="37"/>
      <c r="J50" s="37"/>
      <c r="K50" s="28" t="str">
        <f t="shared" si="11"/>
        <v/>
      </c>
      <c r="M50" s="27" t="str">
        <f t="shared" si="13"/>
        <v/>
      </c>
      <c r="N50" s="27" t="str">
        <f t="shared" si="14"/>
        <v/>
      </c>
      <c r="O50" s="28" t="str">
        <f t="shared" si="12"/>
        <v/>
      </c>
    </row>
    <row r="51" spans="1:15" ht="12" customHeight="1" x14ac:dyDescent="0.55000000000000004">
      <c r="C51" s="4" t="s">
        <v>19</v>
      </c>
      <c r="D51" s="4"/>
      <c r="E51" s="36"/>
      <c r="F51" s="36"/>
      <c r="G51" s="26" t="str">
        <f t="shared" si="10"/>
        <v/>
      </c>
      <c r="I51" s="36"/>
      <c r="J51" s="36"/>
      <c r="K51" s="26" t="str">
        <f t="shared" si="11"/>
        <v/>
      </c>
      <c r="M51" s="21" t="str">
        <f t="shared" si="13"/>
        <v/>
      </c>
      <c r="N51" s="21" t="str">
        <f t="shared" si="14"/>
        <v/>
      </c>
      <c r="O51" s="26" t="str">
        <f t="shared" si="12"/>
        <v/>
      </c>
    </row>
    <row r="52" spans="1:15" ht="12" customHeight="1" x14ac:dyDescent="0.55000000000000004">
      <c r="C52" s="4" t="s">
        <v>20</v>
      </c>
      <c r="D52" s="4"/>
      <c r="E52" s="36"/>
      <c r="F52" s="36"/>
      <c r="G52" s="26" t="str">
        <f t="shared" si="10"/>
        <v/>
      </c>
      <c r="I52" s="36"/>
      <c r="J52" s="36"/>
      <c r="K52" s="26" t="str">
        <f t="shared" si="11"/>
        <v/>
      </c>
      <c r="M52" s="21" t="str">
        <f t="shared" si="13"/>
        <v/>
      </c>
      <c r="N52" s="21" t="str">
        <f t="shared" si="14"/>
        <v/>
      </c>
      <c r="O52" s="26" t="str">
        <f t="shared" si="12"/>
        <v/>
      </c>
    </row>
    <row r="53" spans="1:15" ht="12" customHeight="1" x14ac:dyDescent="0.55000000000000004">
      <c r="C53" s="18" t="s">
        <v>21</v>
      </c>
      <c r="D53" s="4"/>
      <c r="E53" s="37"/>
      <c r="F53" s="37"/>
      <c r="G53" s="28" t="str">
        <f t="shared" si="10"/>
        <v/>
      </c>
      <c r="I53" s="37"/>
      <c r="J53" s="37"/>
      <c r="K53" s="28" t="str">
        <f t="shared" si="11"/>
        <v/>
      </c>
      <c r="M53" s="27" t="str">
        <f t="shared" si="13"/>
        <v/>
      </c>
      <c r="N53" s="27" t="str">
        <f t="shared" si="14"/>
        <v/>
      </c>
      <c r="O53" s="28" t="str">
        <f t="shared" si="12"/>
        <v/>
      </c>
    </row>
    <row r="54" spans="1:15" ht="12" customHeight="1" x14ac:dyDescent="0.55000000000000004">
      <c r="C54" s="4" t="s">
        <v>22</v>
      </c>
      <c r="D54" s="4"/>
      <c r="E54" s="36"/>
      <c r="F54" s="36"/>
      <c r="G54" s="26" t="str">
        <f t="shared" si="10"/>
        <v/>
      </c>
      <c r="I54" s="36"/>
      <c r="J54" s="36"/>
      <c r="K54" s="26" t="str">
        <f t="shared" si="11"/>
        <v/>
      </c>
      <c r="M54" s="21" t="str">
        <f t="shared" si="13"/>
        <v/>
      </c>
      <c r="N54" s="21" t="str">
        <f t="shared" si="14"/>
        <v/>
      </c>
      <c r="O54" s="26" t="str">
        <f t="shared" si="12"/>
        <v/>
      </c>
    </row>
    <row r="55" spans="1:15" ht="12" customHeight="1" x14ac:dyDescent="0.55000000000000004">
      <c r="C55" s="4" t="s">
        <v>23</v>
      </c>
      <c r="D55" s="4"/>
      <c r="E55" s="36"/>
      <c r="F55" s="36"/>
      <c r="G55" s="26" t="str">
        <f t="shared" si="10"/>
        <v/>
      </c>
      <c r="I55" s="36"/>
      <c r="J55" s="36"/>
      <c r="K55" s="26" t="str">
        <f t="shared" si="11"/>
        <v/>
      </c>
      <c r="M55" s="21" t="str">
        <f t="shared" si="13"/>
        <v/>
      </c>
      <c r="N55" s="21" t="str">
        <f t="shared" si="14"/>
        <v/>
      </c>
      <c r="O55" s="26" t="str">
        <f t="shared" si="12"/>
        <v/>
      </c>
    </row>
    <row r="56" spans="1:15" ht="12" customHeight="1" x14ac:dyDescent="0.55000000000000004">
      <c r="C56" s="18" t="s">
        <v>24</v>
      </c>
      <c r="D56" s="18"/>
      <c r="E56" s="37"/>
      <c r="F56" s="37"/>
      <c r="G56" s="28" t="str">
        <f t="shared" si="10"/>
        <v/>
      </c>
      <c r="I56" s="37"/>
      <c r="J56" s="37"/>
      <c r="K56" s="28" t="str">
        <f t="shared" si="11"/>
        <v/>
      </c>
      <c r="M56" s="27" t="str">
        <f t="shared" si="13"/>
        <v/>
      </c>
      <c r="N56" s="27" t="str">
        <f t="shared" si="14"/>
        <v/>
      </c>
      <c r="O56" s="28" t="str">
        <f t="shared" si="12"/>
        <v/>
      </c>
    </row>
    <row r="57" spans="1:15" ht="12" customHeight="1" x14ac:dyDescent="0.55000000000000004">
      <c r="C57" s="29" t="s">
        <v>40</v>
      </c>
      <c r="D57" s="8"/>
      <c r="E57" s="30">
        <f>IF(E47="","",(SUM(E45:E47)))</f>
        <v>15673.603700000011</v>
      </c>
      <c r="F57" s="30">
        <f>IF(F47="","",(SUM(F45:F47)))</f>
        <v>16596.466580000015</v>
      </c>
      <c r="G57" s="31">
        <f t="shared" si="10"/>
        <v>5.8880069808068682E-2</v>
      </c>
      <c r="H57" s="32"/>
      <c r="I57" s="30">
        <f>IF(I47="","",(SUM(I45:I47)))</f>
        <v>1126.9090999999996</v>
      </c>
      <c r="J57" s="30">
        <f>IF(J47="","",(SUM(J45:J47)))</f>
        <v>728.19620000000009</v>
      </c>
      <c r="K57" s="31">
        <f t="shared" si="11"/>
        <v>-0.35381105716512506</v>
      </c>
      <c r="L57" s="32"/>
      <c r="M57" s="30">
        <f>IF(M47="","",(SUM(M45:M47)))</f>
        <v>16800.512800000011</v>
      </c>
      <c r="N57" s="30">
        <f>IF(N47="","",(SUM(N45:N47)))</f>
        <v>17324.662780000013</v>
      </c>
      <c r="O57" s="31">
        <f t="shared" si="12"/>
        <v>3.1198451275844485E-2</v>
      </c>
    </row>
    <row r="58" spans="1:15" ht="12" customHeight="1" x14ac:dyDescent="0.55000000000000004">
      <c r="C58" s="29" t="s">
        <v>41</v>
      </c>
      <c r="D58" s="8"/>
      <c r="E58" s="30" t="str">
        <f>IF(E50="","",(SUM(E48:E50)))</f>
        <v/>
      </c>
      <c r="F58" s="30" t="str">
        <f>IF(F50="","",(SUM(F48:F50)))</f>
        <v/>
      </c>
      <c r="G58" s="31" t="str">
        <f t="shared" si="10"/>
        <v/>
      </c>
      <c r="H58" s="32"/>
      <c r="I58" s="30" t="str">
        <f>IF(I50="","",(SUM(I48:I50)))</f>
        <v/>
      </c>
      <c r="J58" s="30" t="str">
        <f>IF(J50="","",(SUM(J48:J50)))</f>
        <v/>
      </c>
      <c r="K58" s="31" t="str">
        <f t="shared" si="11"/>
        <v/>
      </c>
      <c r="L58" s="32"/>
      <c r="M58" s="30" t="str">
        <f>IF(M50="","",(SUM(M48:M50)))</f>
        <v/>
      </c>
      <c r="N58" s="30" t="str">
        <f>IF(N50="","",(SUM(N48:N50)))</f>
        <v/>
      </c>
      <c r="O58" s="31" t="str">
        <f t="shared" si="12"/>
        <v/>
      </c>
    </row>
    <row r="59" spans="1:15" ht="12" customHeight="1" x14ac:dyDescent="0.55000000000000004">
      <c r="C59" s="29" t="s">
        <v>42</v>
      </c>
      <c r="D59" s="8"/>
      <c r="E59" s="30" t="str">
        <f>IF(E53="","",(SUM(E51:E53)))</f>
        <v/>
      </c>
      <c r="F59" s="30" t="str">
        <f>IF(F53="","",(SUM(F51:F53)))</f>
        <v/>
      </c>
      <c r="G59" s="31" t="str">
        <f t="shared" si="10"/>
        <v/>
      </c>
      <c r="H59" s="32"/>
      <c r="I59" s="30" t="str">
        <f>IF(I53="","",(SUM(I51:I53)))</f>
        <v/>
      </c>
      <c r="J59" s="30" t="str">
        <f>IF(J53="","",(SUM(J51:J53)))</f>
        <v/>
      </c>
      <c r="K59" s="31" t="str">
        <f t="shared" si="11"/>
        <v/>
      </c>
      <c r="L59" s="32"/>
      <c r="M59" s="30" t="str">
        <f>IF(M53="","",(SUM(M51:M53)))</f>
        <v/>
      </c>
      <c r="N59" s="30" t="str">
        <f>IF(N53="","",(SUM(N51:N53)))</f>
        <v/>
      </c>
      <c r="O59" s="31" t="str">
        <f t="shared" si="12"/>
        <v/>
      </c>
    </row>
    <row r="60" spans="1:15" ht="12" customHeight="1" x14ac:dyDescent="0.55000000000000004">
      <c r="C60" s="29" t="s">
        <v>45</v>
      </c>
      <c r="D60" s="8"/>
      <c r="E60" s="30" t="str">
        <f>IF(E56="","",(SUM(E54:E56)))</f>
        <v/>
      </c>
      <c r="F60" s="30" t="str">
        <f>IF(F56="","",(SUM(F54:F56)))</f>
        <v/>
      </c>
      <c r="G60" s="31" t="str">
        <f t="shared" si="10"/>
        <v/>
      </c>
      <c r="H60" s="32"/>
      <c r="I60" s="30" t="str">
        <f>IF(I56="","",(SUM(I54:I56)))</f>
        <v/>
      </c>
      <c r="J60" s="30" t="str">
        <f>IF(J56="","",(SUM(J54:J56)))</f>
        <v/>
      </c>
      <c r="K60" s="31" t="str">
        <f t="shared" si="11"/>
        <v/>
      </c>
      <c r="L60" s="32"/>
      <c r="M60" s="30" t="str">
        <f>IF(M56="","",(SUM(M54:M56)))</f>
        <v/>
      </c>
      <c r="N60" s="30" t="str">
        <f>IF(N56="","",(SUM(N54:N56)))</f>
        <v/>
      </c>
      <c r="O60" s="31" t="str">
        <f t="shared" si="12"/>
        <v/>
      </c>
    </row>
    <row r="61" spans="1:15" ht="12" customHeight="1" x14ac:dyDescent="0.55000000000000004">
      <c r="C61" s="33" t="s">
        <v>44</v>
      </c>
      <c r="D61" s="8"/>
      <c r="E61" s="34">
        <f>+SUM(E45:E56)</f>
        <v>29463.091260000001</v>
      </c>
      <c r="F61" s="34">
        <f>+SUM(F45:F56)</f>
        <v>31024.937080000025</v>
      </c>
      <c r="G61" s="35">
        <f t="shared" si="10"/>
        <v>5.3010249542974265E-2</v>
      </c>
      <c r="H61" s="32"/>
      <c r="I61" s="34">
        <f>+SUM(I45:I56)</f>
        <v>2097.9382999999998</v>
      </c>
      <c r="J61" s="34">
        <f>+SUM(J45:J56)</f>
        <v>1328.8039000000003</v>
      </c>
      <c r="K61" s="35">
        <f t="shared" si="11"/>
        <v>-0.36661440424630198</v>
      </c>
      <c r="L61" s="32"/>
      <c r="M61" s="34">
        <f>+SUM(M45:M56)</f>
        <v>31561.029559999999</v>
      </c>
      <c r="N61" s="34">
        <f>+SUM(N45:N56)</f>
        <v>32353.740980000024</v>
      </c>
      <c r="O61" s="35">
        <f t="shared" si="12"/>
        <v>2.5116779492032042E-2</v>
      </c>
    </row>
    <row r="64" spans="1:15" ht="12" customHeight="1" x14ac:dyDescent="0.55000000000000004">
      <c r="A64" s="13" t="s">
        <v>29</v>
      </c>
      <c r="C64" s="4" t="s">
        <v>15</v>
      </c>
      <c r="D64" s="4"/>
      <c r="E64" s="36">
        <v>32233.522109999987</v>
      </c>
      <c r="F64" s="36">
        <v>32887.61763000003</v>
      </c>
      <c r="G64" s="26">
        <f>IF(E64="","",((F64-E64)/E64))</f>
        <v>2.02923998738915E-2</v>
      </c>
      <c r="I64" s="36">
        <v>3193.5612300000039</v>
      </c>
      <c r="J64" s="36">
        <v>3005.2113300000005</v>
      </c>
      <c r="K64" s="26">
        <f>IF(I64="","",((J64-I64)/I64))</f>
        <v>-5.8978014334174239E-2</v>
      </c>
      <c r="M64" s="21">
        <f>IF(E64="","",(E64+I64))</f>
        <v>35427.08333999999</v>
      </c>
      <c r="N64" s="21">
        <f>IF(F64="","",(F64+J64))</f>
        <v>35892.828960000028</v>
      </c>
      <c r="O64" s="26">
        <f>IF(M64="","",((N64-M64)/M64))</f>
        <v>1.3146597915786483E-2</v>
      </c>
    </row>
    <row r="65" spans="3:15" ht="12" customHeight="1" x14ac:dyDescent="0.55000000000000004">
      <c r="C65" s="4" t="s">
        <v>14</v>
      </c>
      <c r="D65" s="4"/>
      <c r="E65" s="36">
        <v>32337.932780000036</v>
      </c>
      <c r="F65" s="36">
        <v>33577.044579999987</v>
      </c>
      <c r="G65" s="26">
        <f t="shared" ref="G65:G80" si="15">IF(E65="","",((F65-E65)/E65))</f>
        <v>3.8317594647432195E-2</v>
      </c>
      <c r="I65" s="36">
        <v>3219.9978900000006</v>
      </c>
      <c r="J65" s="36">
        <v>3196.5202899999986</v>
      </c>
      <c r="K65" s="26">
        <f t="shared" ref="K65:K80" si="16">IF(I65="","",((J65-I65)/I65))</f>
        <v>-7.2911849019882376E-3</v>
      </c>
      <c r="M65" s="21">
        <f>IF(E65="","",(E65+I65))</f>
        <v>35557.930670000038</v>
      </c>
      <c r="N65" s="21">
        <f>IF(F65="","",(F65+J65))</f>
        <v>36773.564869999987</v>
      </c>
      <c r="O65" s="26">
        <f t="shared" ref="O65:O80" si="17">IF(M65="","",((N65-M65)/M65))</f>
        <v>3.4187428151592945E-2</v>
      </c>
    </row>
    <row r="66" spans="3:15" ht="12" customHeight="1" x14ac:dyDescent="0.55000000000000004">
      <c r="C66" s="18" t="s">
        <v>13</v>
      </c>
      <c r="D66" s="4"/>
      <c r="E66" s="37">
        <v>37845.683680000046</v>
      </c>
      <c r="F66" s="37">
        <v>41484.640780000009</v>
      </c>
      <c r="G66" s="28">
        <f t="shared" si="15"/>
        <v>9.6152499998910276E-2</v>
      </c>
      <c r="I66" s="37">
        <v>4200.4176900000011</v>
      </c>
      <c r="J66" s="37">
        <v>3648.2866700000013</v>
      </c>
      <c r="K66" s="28">
        <f t="shared" si="16"/>
        <v>-0.13144669429291916</v>
      </c>
      <c r="M66" s="27">
        <f t="shared" ref="M66:M75" si="18">IF(E66="","",(E66+I66))</f>
        <v>42046.101370000048</v>
      </c>
      <c r="N66" s="27">
        <f t="shared" ref="N66:N75" si="19">IF(F66="","",(F66+J66))</f>
        <v>45132.92745000001</v>
      </c>
      <c r="O66" s="28">
        <f t="shared" si="17"/>
        <v>7.3415274649040768E-2</v>
      </c>
    </row>
    <row r="67" spans="3:15" ht="12" customHeight="1" x14ac:dyDescent="0.55000000000000004">
      <c r="C67" s="4" t="s">
        <v>16</v>
      </c>
      <c r="D67" s="4"/>
      <c r="E67" s="36">
        <v>38166.015259999986</v>
      </c>
      <c r="F67" s="36">
        <v>37293.676600000013</v>
      </c>
      <c r="G67" s="26">
        <f t="shared" si="15"/>
        <v>-2.2856424860109237E-2</v>
      </c>
      <c r="I67" s="36">
        <v>3844.1350699999989</v>
      </c>
      <c r="J67" s="36">
        <v>2960.6388700000007</v>
      </c>
      <c r="K67" s="26">
        <f t="shared" si="16"/>
        <v>-0.22982964539796946</v>
      </c>
      <c r="M67" s="21">
        <f t="shared" si="18"/>
        <v>42010.150329999982</v>
      </c>
      <c r="N67" s="21">
        <f t="shared" si="19"/>
        <v>40254.315470000016</v>
      </c>
      <c r="O67" s="26">
        <f t="shared" si="17"/>
        <v>-4.1795490999376461E-2</v>
      </c>
    </row>
    <row r="68" spans="3:15" ht="12" customHeight="1" x14ac:dyDescent="0.55000000000000004">
      <c r="C68" s="4" t="s">
        <v>17</v>
      </c>
      <c r="D68" s="4"/>
      <c r="E68" s="36">
        <v>44814.690020000053</v>
      </c>
      <c r="F68" s="36">
        <v>45938.275320000103</v>
      </c>
      <c r="G68" s="26">
        <f t="shared" si="15"/>
        <v>2.5071807916078683E-2</v>
      </c>
      <c r="I68" s="36">
        <v>4950.9465700000028</v>
      </c>
      <c r="J68" s="36">
        <v>3803.5182699999978</v>
      </c>
      <c r="K68" s="26">
        <f t="shared" si="16"/>
        <v>-0.23175937848992065</v>
      </c>
      <c r="M68" s="21">
        <f t="shared" si="18"/>
        <v>49765.636590000053</v>
      </c>
      <c r="N68" s="21">
        <f t="shared" si="19"/>
        <v>49741.793590000103</v>
      </c>
      <c r="O68" s="26">
        <f t="shared" si="17"/>
        <v>-4.7910569689649777E-4</v>
      </c>
    </row>
    <row r="69" spans="3:15" ht="12" customHeight="1" x14ac:dyDescent="0.55000000000000004">
      <c r="C69" s="18" t="s">
        <v>18</v>
      </c>
      <c r="D69" s="4"/>
      <c r="E69" s="37"/>
      <c r="F69" s="37"/>
      <c r="G69" s="28" t="str">
        <f t="shared" si="15"/>
        <v/>
      </c>
      <c r="I69" s="37"/>
      <c r="J69" s="37"/>
      <c r="K69" s="28" t="str">
        <f t="shared" si="16"/>
        <v/>
      </c>
      <c r="M69" s="27" t="str">
        <f t="shared" si="18"/>
        <v/>
      </c>
      <c r="N69" s="27" t="str">
        <f t="shared" si="19"/>
        <v/>
      </c>
      <c r="O69" s="28" t="str">
        <f t="shared" si="17"/>
        <v/>
      </c>
    </row>
    <row r="70" spans="3:15" ht="12" customHeight="1" x14ac:dyDescent="0.55000000000000004">
      <c r="C70" s="4" t="s">
        <v>19</v>
      </c>
      <c r="D70" s="4"/>
      <c r="E70" s="36"/>
      <c r="F70" s="36"/>
      <c r="G70" s="26" t="str">
        <f t="shared" si="15"/>
        <v/>
      </c>
      <c r="I70" s="36"/>
      <c r="J70" s="36"/>
      <c r="K70" s="26" t="str">
        <f t="shared" si="16"/>
        <v/>
      </c>
      <c r="M70" s="21" t="str">
        <f t="shared" si="18"/>
        <v/>
      </c>
      <c r="N70" s="21" t="str">
        <f t="shared" si="19"/>
        <v/>
      </c>
      <c r="O70" s="26" t="str">
        <f t="shared" si="17"/>
        <v/>
      </c>
    </row>
    <row r="71" spans="3:15" ht="12" customHeight="1" x14ac:dyDescent="0.55000000000000004">
      <c r="C71" s="4" t="s">
        <v>20</v>
      </c>
      <c r="D71" s="4"/>
      <c r="E71" s="36"/>
      <c r="F71" s="36"/>
      <c r="G71" s="26" t="str">
        <f t="shared" si="15"/>
        <v/>
      </c>
      <c r="I71" s="36"/>
      <c r="J71" s="36"/>
      <c r="K71" s="26" t="str">
        <f t="shared" si="16"/>
        <v/>
      </c>
      <c r="M71" s="21" t="str">
        <f t="shared" si="18"/>
        <v/>
      </c>
      <c r="N71" s="21" t="str">
        <f t="shared" si="19"/>
        <v/>
      </c>
      <c r="O71" s="26" t="str">
        <f t="shared" si="17"/>
        <v/>
      </c>
    </row>
    <row r="72" spans="3:15" ht="12" customHeight="1" x14ac:dyDescent="0.55000000000000004">
      <c r="C72" s="18" t="s">
        <v>21</v>
      </c>
      <c r="D72" s="4"/>
      <c r="E72" s="37"/>
      <c r="F72" s="37"/>
      <c r="G72" s="28" t="str">
        <f t="shared" si="15"/>
        <v/>
      </c>
      <c r="I72" s="37"/>
      <c r="J72" s="37"/>
      <c r="K72" s="28" t="str">
        <f t="shared" si="16"/>
        <v/>
      </c>
      <c r="M72" s="27" t="str">
        <f t="shared" si="18"/>
        <v/>
      </c>
      <c r="N72" s="27" t="str">
        <f t="shared" si="19"/>
        <v/>
      </c>
      <c r="O72" s="28" t="str">
        <f t="shared" si="17"/>
        <v/>
      </c>
    </row>
    <row r="73" spans="3:15" ht="12" customHeight="1" x14ac:dyDescent="0.55000000000000004">
      <c r="C73" s="4" t="s">
        <v>22</v>
      </c>
      <c r="D73" s="4"/>
      <c r="E73" s="36"/>
      <c r="F73" s="36"/>
      <c r="G73" s="26" t="str">
        <f t="shared" si="15"/>
        <v/>
      </c>
      <c r="I73" s="36"/>
      <c r="J73" s="36"/>
      <c r="K73" s="26" t="str">
        <f t="shared" si="16"/>
        <v/>
      </c>
      <c r="M73" s="21" t="str">
        <f t="shared" si="18"/>
        <v/>
      </c>
      <c r="N73" s="21" t="str">
        <f t="shared" si="19"/>
        <v/>
      </c>
      <c r="O73" s="26" t="str">
        <f t="shared" si="17"/>
        <v/>
      </c>
    </row>
    <row r="74" spans="3:15" ht="12" customHeight="1" x14ac:dyDescent="0.55000000000000004">
      <c r="C74" s="4" t="s">
        <v>23</v>
      </c>
      <c r="D74" s="4"/>
      <c r="E74" s="36"/>
      <c r="F74" s="36"/>
      <c r="G74" s="26" t="str">
        <f t="shared" si="15"/>
        <v/>
      </c>
      <c r="I74" s="36"/>
      <c r="J74" s="36"/>
      <c r="K74" s="26" t="str">
        <f t="shared" si="16"/>
        <v/>
      </c>
      <c r="M74" s="21" t="str">
        <f t="shared" si="18"/>
        <v/>
      </c>
      <c r="N74" s="21" t="str">
        <f t="shared" si="19"/>
        <v/>
      </c>
      <c r="O74" s="26" t="str">
        <f t="shared" si="17"/>
        <v/>
      </c>
    </row>
    <row r="75" spans="3:15" ht="12" customHeight="1" x14ac:dyDescent="0.55000000000000004">
      <c r="C75" s="18" t="s">
        <v>24</v>
      </c>
      <c r="D75" s="18"/>
      <c r="E75" s="37"/>
      <c r="F75" s="37"/>
      <c r="G75" s="28" t="str">
        <f t="shared" si="15"/>
        <v/>
      </c>
      <c r="I75" s="37"/>
      <c r="J75" s="37"/>
      <c r="K75" s="28" t="str">
        <f t="shared" si="16"/>
        <v/>
      </c>
      <c r="M75" s="27" t="str">
        <f t="shared" si="18"/>
        <v/>
      </c>
      <c r="N75" s="27" t="str">
        <f t="shared" si="19"/>
        <v/>
      </c>
      <c r="O75" s="28" t="str">
        <f t="shared" si="17"/>
        <v/>
      </c>
    </row>
    <row r="76" spans="3:15" ht="12" customHeight="1" x14ac:dyDescent="0.55000000000000004">
      <c r="C76" s="29" t="s">
        <v>40</v>
      </c>
      <c r="D76" s="8"/>
      <c r="E76" s="30">
        <f>IF(E66="","",(SUM(E64:E66)))</f>
        <v>102417.13857000007</v>
      </c>
      <c r="F76" s="30">
        <f>IF(F66="","",(SUM(F64:F66)))</f>
        <v>107949.30299000003</v>
      </c>
      <c r="G76" s="31">
        <f t="shared" si="15"/>
        <v>5.4016002567957251E-2</v>
      </c>
      <c r="H76" s="32"/>
      <c r="I76" s="30">
        <f>IF(I66="","",(SUM(I64:I66)))</f>
        <v>10613.976810000006</v>
      </c>
      <c r="J76" s="30">
        <f>IF(J66="","",(SUM(J64:J66)))</f>
        <v>9850.01829</v>
      </c>
      <c r="K76" s="31">
        <f t="shared" si="16"/>
        <v>-7.1976652453229276E-2</v>
      </c>
      <c r="L76" s="32"/>
      <c r="M76" s="30">
        <f>IF(M66="","",(SUM(M64:M66)))</f>
        <v>113031.11538000008</v>
      </c>
      <c r="N76" s="30">
        <f>IF(N66="","",(SUM(N64:N66)))</f>
        <v>117799.32128000003</v>
      </c>
      <c r="O76" s="31">
        <f t="shared" si="17"/>
        <v>4.2184896468283918E-2</v>
      </c>
    </row>
    <row r="77" spans="3:15" ht="12" customHeight="1" x14ac:dyDescent="0.55000000000000004">
      <c r="C77" s="29" t="s">
        <v>41</v>
      </c>
      <c r="D77" s="8"/>
      <c r="E77" s="30" t="str">
        <f>IF(E69="","",(SUM(E67:E69)))</f>
        <v/>
      </c>
      <c r="F77" s="30" t="str">
        <f>IF(F69="","",(SUM(F67:F69)))</f>
        <v/>
      </c>
      <c r="G77" s="31" t="str">
        <f t="shared" si="15"/>
        <v/>
      </c>
      <c r="H77" s="32"/>
      <c r="I77" s="30" t="str">
        <f>IF(I69="","",(SUM(I67:I69)))</f>
        <v/>
      </c>
      <c r="J77" s="30" t="str">
        <f>IF(J69="","",(SUM(J67:J69)))</f>
        <v/>
      </c>
      <c r="K77" s="31" t="str">
        <f t="shared" si="16"/>
        <v/>
      </c>
      <c r="L77" s="32"/>
      <c r="M77" s="30" t="str">
        <f>IF(M69="","",(SUM(M67:M69)))</f>
        <v/>
      </c>
      <c r="N77" s="30" t="str">
        <f>IF(N69="","",(SUM(N67:N69)))</f>
        <v/>
      </c>
      <c r="O77" s="31" t="str">
        <f t="shared" si="17"/>
        <v/>
      </c>
    </row>
    <row r="78" spans="3:15" ht="12" customHeight="1" x14ac:dyDescent="0.55000000000000004">
      <c r="C78" s="29" t="s">
        <v>42</v>
      </c>
      <c r="D78" s="8"/>
      <c r="E78" s="30" t="str">
        <f>IF(E72="","",(SUM(E70:E72)))</f>
        <v/>
      </c>
      <c r="F78" s="30" t="str">
        <f>IF(F72="","",(SUM(F70:F72)))</f>
        <v/>
      </c>
      <c r="G78" s="31" t="str">
        <f t="shared" si="15"/>
        <v/>
      </c>
      <c r="H78" s="32"/>
      <c r="I78" s="30" t="str">
        <f>IF(I72="","",(SUM(I70:I72)))</f>
        <v/>
      </c>
      <c r="J78" s="30" t="str">
        <f>IF(J72="","",(SUM(J70:J72)))</f>
        <v/>
      </c>
      <c r="K78" s="31" t="str">
        <f t="shared" si="16"/>
        <v/>
      </c>
      <c r="L78" s="32"/>
      <c r="M78" s="30" t="str">
        <f>IF(M72="","",(SUM(M70:M72)))</f>
        <v/>
      </c>
      <c r="N78" s="30" t="str">
        <f>IF(N72="","",(SUM(N70:N72)))</f>
        <v/>
      </c>
      <c r="O78" s="31" t="str">
        <f t="shared" si="17"/>
        <v/>
      </c>
    </row>
    <row r="79" spans="3:15" ht="12" customHeight="1" x14ac:dyDescent="0.55000000000000004">
      <c r="C79" s="29" t="s">
        <v>45</v>
      </c>
      <c r="D79" s="8"/>
      <c r="E79" s="30" t="str">
        <f>IF(E75="","",(SUM(E73:E75)))</f>
        <v/>
      </c>
      <c r="F79" s="30" t="str">
        <f>IF(F75="","",(SUM(F73:F75)))</f>
        <v/>
      </c>
      <c r="G79" s="31" t="str">
        <f t="shared" si="15"/>
        <v/>
      </c>
      <c r="H79" s="32"/>
      <c r="I79" s="30" t="str">
        <f>IF(I75="","",(SUM(I73:I75)))</f>
        <v/>
      </c>
      <c r="J79" s="30" t="str">
        <f>IF(J75="","",(SUM(J73:J75)))</f>
        <v/>
      </c>
      <c r="K79" s="31" t="str">
        <f t="shared" si="16"/>
        <v/>
      </c>
      <c r="L79" s="32"/>
      <c r="M79" s="30" t="str">
        <f>IF(M75="","",(SUM(M73:M75)))</f>
        <v/>
      </c>
      <c r="N79" s="30" t="str">
        <f>IF(N75="","",(SUM(N73:N75)))</f>
        <v/>
      </c>
      <c r="O79" s="31" t="str">
        <f t="shared" si="17"/>
        <v/>
      </c>
    </row>
    <row r="80" spans="3:15" ht="12" customHeight="1" x14ac:dyDescent="0.55000000000000004">
      <c r="C80" s="33" t="s">
        <v>44</v>
      </c>
      <c r="D80" s="8"/>
      <c r="E80" s="34">
        <f>+SUM(E64:E75)</f>
        <v>185397.84385000012</v>
      </c>
      <c r="F80" s="34">
        <f>+SUM(F64:F75)</f>
        <v>191181.25491000013</v>
      </c>
      <c r="G80" s="35">
        <f t="shared" si="15"/>
        <v>3.1194597196498138E-2</v>
      </c>
      <c r="H80" s="32"/>
      <c r="I80" s="34">
        <f>+SUM(I64:I75)</f>
        <v>19409.058450000008</v>
      </c>
      <c r="J80" s="34">
        <f>+SUM(J64:J75)</f>
        <v>16614.175429999999</v>
      </c>
      <c r="K80" s="35">
        <f t="shared" si="16"/>
        <v>-0.14399889758691553</v>
      </c>
      <c r="L80" s="32"/>
      <c r="M80" s="34">
        <f>+SUM(M64:M75)</f>
        <v>204806.90230000013</v>
      </c>
      <c r="N80" s="34">
        <f>+SUM(N64:N75)</f>
        <v>207795.43034000017</v>
      </c>
      <c r="O80" s="35">
        <f t="shared" si="17"/>
        <v>1.4591930283787276E-2</v>
      </c>
    </row>
    <row r="83" spans="1:15" ht="12" customHeight="1" x14ac:dyDescent="0.55000000000000004">
      <c r="A83" s="13" t="s">
        <v>30</v>
      </c>
      <c r="C83" s="4" t="s">
        <v>15</v>
      </c>
      <c r="D83" s="4"/>
      <c r="E83" s="36">
        <v>27065.404389999989</v>
      </c>
      <c r="F83" s="36">
        <v>28151.579710000071</v>
      </c>
      <c r="G83" s="26">
        <f>IF(E83="","",((F83-E83)/E83))</f>
        <v>4.0131501615449636E-2</v>
      </c>
      <c r="I83" s="36">
        <v>1460.4175799999998</v>
      </c>
      <c r="J83" s="36">
        <v>1339.8619100000001</v>
      </c>
      <c r="K83" s="26">
        <f>IF(I83="","",((J83-I83)/I83))</f>
        <v>-8.2548766634266177E-2</v>
      </c>
      <c r="M83" s="21">
        <f>IF(E83="","",(E83+I83))</f>
        <v>28525.82196999999</v>
      </c>
      <c r="N83" s="21">
        <f>IF(F83="","",(F83+J83))</f>
        <v>29491.441620000071</v>
      </c>
      <c r="O83" s="26">
        <f>IF(M83="","",((N83-M83)/M83))</f>
        <v>3.3850721322442615E-2</v>
      </c>
    </row>
    <row r="84" spans="1:15" ht="12" customHeight="1" x14ac:dyDescent="0.55000000000000004">
      <c r="C84" s="4" t="s">
        <v>14</v>
      </c>
      <c r="D84" s="4"/>
      <c r="E84" s="36">
        <v>27508.624210000009</v>
      </c>
      <c r="F84" s="36">
        <v>28685.48269999999</v>
      </c>
      <c r="G84" s="26">
        <f t="shared" ref="G84:G99" si="20">IF(E84="","",((F84-E84)/E84))</f>
        <v>4.2781437596292646E-2</v>
      </c>
      <c r="I84" s="36">
        <v>1426.699240000002</v>
      </c>
      <c r="J84" s="36">
        <v>1242.8686299999993</v>
      </c>
      <c r="K84" s="26">
        <f t="shared" ref="K84:K99" si="21">IF(I84="","",((J84-I84)/I84))</f>
        <v>-0.12885028942750573</v>
      </c>
      <c r="M84" s="21">
        <f>IF(E84="","",(E84+I84))</f>
        <v>28935.323450000011</v>
      </c>
      <c r="N84" s="21">
        <f>IF(F84="","",(F84+J84))</f>
        <v>29928.35132999999</v>
      </c>
      <c r="O84" s="26">
        <f t="shared" ref="O84:O99" si="22">IF(M84="","",((N84-M84)/M84))</f>
        <v>3.4318879542367071E-2</v>
      </c>
    </row>
    <row r="85" spans="1:15" ht="12" customHeight="1" x14ac:dyDescent="0.55000000000000004">
      <c r="C85" s="18" t="s">
        <v>13</v>
      </c>
      <c r="D85" s="4"/>
      <c r="E85" s="37">
        <v>32160.536509999973</v>
      </c>
      <c r="F85" s="37">
        <v>34601.255309999971</v>
      </c>
      <c r="G85" s="28">
        <f t="shared" si="20"/>
        <v>7.5891731446740121E-2</v>
      </c>
      <c r="I85" s="37">
        <v>1838.3206699999994</v>
      </c>
      <c r="J85" s="37">
        <v>1527.5165599999982</v>
      </c>
      <c r="K85" s="28">
        <f t="shared" si="21"/>
        <v>-0.16906958349111165</v>
      </c>
      <c r="M85" s="27">
        <f t="shared" ref="M85:M94" si="23">IF(E85="","",(E85+I85))</f>
        <v>33998.85717999997</v>
      </c>
      <c r="N85" s="27">
        <f t="shared" ref="N85:N94" si="24">IF(F85="","",(F85+J85))</f>
        <v>36128.771869999968</v>
      </c>
      <c r="O85" s="28">
        <f t="shared" si="22"/>
        <v>6.2646655407374477E-2</v>
      </c>
    </row>
    <row r="86" spans="1:15" ht="12" customHeight="1" x14ac:dyDescent="0.55000000000000004">
      <c r="C86" s="4" t="s">
        <v>16</v>
      </c>
      <c r="D86" s="4"/>
      <c r="E86" s="36">
        <v>31268.777159999943</v>
      </c>
      <c r="F86" s="36">
        <v>31837.882200000004</v>
      </c>
      <c r="G86" s="26">
        <f t="shared" si="20"/>
        <v>1.8200425206524495E-2</v>
      </c>
      <c r="I86" s="36">
        <v>1693.2009299999997</v>
      </c>
      <c r="J86" s="36">
        <v>1444.8888700000002</v>
      </c>
      <c r="K86" s="26">
        <f t="shared" si="21"/>
        <v>-0.14665244720837683</v>
      </c>
      <c r="M86" s="21">
        <f t="shared" si="23"/>
        <v>32961.978089999946</v>
      </c>
      <c r="N86" s="21">
        <f t="shared" si="24"/>
        <v>33282.771070000003</v>
      </c>
      <c r="O86" s="26">
        <f t="shared" si="22"/>
        <v>9.732212645859965E-3</v>
      </c>
    </row>
    <row r="87" spans="1:15" ht="12" customHeight="1" x14ac:dyDescent="0.55000000000000004">
      <c r="C87" s="4" t="s">
        <v>17</v>
      </c>
      <c r="D87" s="4"/>
      <c r="E87" s="36">
        <v>37441.435299999946</v>
      </c>
      <c r="F87" s="36">
        <v>45840.500849999888</v>
      </c>
      <c r="G87" s="26">
        <f t="shared" si="20"/>
        <v>0.22432541601843861</v>
      </c>
      <c r="I87" s="36">
        <v>2431.7207599999997</v>
      </c>
      <c r="J87" s="36">
        <v>2132.9254200000028</v>
      </c>
      <c r="K87" s="26">
        <f t="shared" si="21"/>
        <v>-0.12287403427028232</v>
      </c>
      <c r="M87" s="21">
        <f t="shared" si="23"/>
        <v>39873.156059999943</v>
      </c>
      <c r="N87" s="21">
        <f t="shared" si="24"/>
        <v>47973.426269999887</v>
      </c>
      <c r="O87" s="26">
        <f t="shared" si="22"/>
        <v>0.20315096697665211</v>
      </c>
    </row>
    <row r="88" spans="1:15" ht="12" customHeight="1" x14ac:dyDescent="0.55000000000000004">
      <c r="C88" s="18" t="s">
        <v>18</v>
      </c>
      <c r="D88" s="4"/>
      <c r="E88" s="37"/>
      <c r="F88" s="37"/>
      <c r="G88" s="28" t="str">
        <f t="shared" si="20"/>
        <v/>
      </c>
      <c r="I88" s="37"/>
      <c r="J88" s="37"/>
      <c r="K88" s="28" t="str">
        <f t="shared" si="21"/>
        <v/>
      </c>
      <c r="M88" s="27" t="str">
        <f t="shared" si="23"/>
        <v/>
      </c>
      <c r="N88" s="27" t="str">
        <f t="shared" si="24"/>
        <v/>
      </c>
      <c r="O88" s="28" t="str">
        <f t="shared" si="22"/>
        <v/>
      </c>
    </row>
    <row r="89" spans="1:15" ht="12" customHeight="1" x14ac:dyDescent="0.55000000000000004">
      <c r="C89" s="4" t="s">
        <v>19</v>
      </c>
      <c r="D89" s="4"/>
      <c r="E89" s="36"/>
      <c r="F89" s="36"/>
      <c r="G89" s="26" t="str">
        <f t="shared" si="20"/>
        <v/>
      </c>
      <c r="I89" s="36"/>
      <c r="J89" s="36"/>
      <c r="K89" s="26" t="str">
        <f t="shared" si="21"/>
        <v/>
      </c>
      <c r="M89" s="21" t="str">
        <f t="shared" si="23"/>
        <v/>
      </c>
      <c r="N89" s="21" t="str">
        <f t="shared" si="24"/>
        <v/>
      </c>
      <c r="O89" s="26" t="str">
        <f t="shared" si="22"/>
        <v/>
      </c>
    </row>
    <row r="90" spans="1:15" ht="12" customHeight="1" x14ac:dyDescent="0.55000000000000004">
      <c r="C90" s="4" t="s">
        <v>20</v>
      </c>
      <c r="D90" s="4"/>
      <c r="E90" s="36"/>
      <c r="F90" s="36"/>
      <c r="G90" s="26" t="str">
        <f t="shared" si="20"/>
        <v/>
      </c>
      <c r="I90" s="36"/>
      <c r="J90" s="36"/>
      <c r="K90" s="26" t="str">
        <f t="shared" si="21"/>
        <v/>
      </c>
      <c r="M90" s="21" t="str">
        <f t="shared" si="23"/>
        <v/>
      </c>
      <c r="N90" s="21" t="str">
        <f t="shared" si="24"/>
        <v/>
      </c>
      <c r="O90" s="26" t="str">
        <f t="shared" si="22"/>
        <v/>
      </c>
    </row>
    <row r="91" spans="1:15" ht="12" customHeight="1" x14ac:dyDescent="0.55000000000000004">
      <c r="C91" s="18" t="s">
        <v>21</v>
      </c>
      <c r="D91" s="4"/>
      <c r="E91" s="37"/>
      <c r="F91" s="37"/>
      <c r="G91" s="28" t="str">
        <f t="shared" si="20"/>
        <v/>
      </c>
      <c r="I91" s="37"/>
      <c r="J91" s="37"/>
      <c r="K91" s="28" t="str">
        <f t="shared" si="21"/>
        <v/>
      </c>
      <c r="M91" s="27" t="str">
        <f t="shared" si="23"/>
        <v/>
      </c>
      <c r="N91" s="27" t="str">
        <f t="shared" si="24"/>
        <v/>
      </c>
      <c r="O91" s="28" t="str">
        <f t="shared" si="22"/>
        <v/>
      </c>
    </row>
    <row r="92" spans="1:15" ht="12" customHeight="1" x14ac:dyDescent="0.55000000000000004">
      <c r="C92" s="4" t="s">
        <v>22</v>
      </c>
      <c r="D92" s="4"/>
      <c r="E92" s="36"/>
      <c r="F92" s="36"/>
      <c r="G92" s="26" t="str">
        <f t="shared" si="20"/>
        <v/>
      </c>
      <c r="I92" s="36"/>
      <c r="J92" s="36"/>
      <c r="K92" s="26" t="str">
        <f t="shared" si="21"/>
        <v/>
      </c>
      <c r="M92" s="21" t="str">
        <f t="shared" si="23"/>
        <v/>
      </c>
      <c r="N92" s="21" t="str">
        <f t="shared" si="24"/>
        <v/>
      </c>
      <c r="O92" s="26" t="str">
        <f t="shared" si="22"/>
        <v/>
      </c>
    </row>
    <row r="93" spans="1:15" ht="12" customHeight="1" x14ac:dyDescent="0.55000000000000004">
      <c r="C93" s="4" t="s">
        <v>23</v>
      </c>
      <c r="D93" s="4"/>
      <c r="E93" s="36"/>
      <c r="F93" s="36"/>
      <c r="G93" s="26" t="str">
        <f t="shared" si="20"/>
        <v/>
      </c>
      <c r="I93" s="36"/>
      <c r="J93" s="36"/>
      <c r="K93" s="26" t="str">
        <f t="shared" si="21"/>
        <v/>
      </c>
      <c r="M93" s="21" t="str">
        <f t="shared" si="23"/>
        <v/>
      </c>
      <c r="N93" s="21" t="str">
        <f t="shared" si="24"/>
        <v/>
      </c>
      <c r="O93" s="26" t="str">
        <f t="shared" si="22"/>
        <v/>
      </c>
    </row>
    <row r="94" spans="1:15" ht="12" customHeight="1" x14ac:dyDescent="0.55000000000000004">
      <c r="C94" s="18" t="s">
        <v>24</v>
      </c>
      <c r="D94" s="18"/>
      <c r="E94" s="37"/>
      <c r="F94" s="37"/>
      <c r="G94" s="28" t="str">
        <f t="shared" si="20"/>
        <v/>
      </c>
      <c r="I94" s="37"/>
      <c r="J94" s="37"/>
      <c r="K94" s="28" t="str">
        <f t="shared" si="21"/>
        <v/>
      </c>
      <c r="M94" s="27" t="str">
        <f t="shared" si="23"/>
        <v/>
      </c>
      <c r="N94" s="27" t="str">
        <f t="shared" si="24"/>
        <v/>
      </c>
      <c r="O94" s="28" t="str">
        <f t="shared" si="22"/>
        <v/>
      </c>
    </row>
    <row r="95" spans="1:15" ht="12" customHeight="1" x14ac:dyDescent="0.55000000000000004">
      <c r="C95" s="29" t="s">
        <v>40</v>
      </c>
      <c r="D95" s="8"/>
      <c r="E95" s="30">
        <f>IF(E85="","",(SUM(E83:E85)))</f>
        <v>86734.565109999967</v>
      </c>
      <c r="F95" s="30">
        <f>IF(F85="","",(SUM(F83:F85)))</f>
        <v>91438.317720000021</v>
      </c>
      <c r="G95" s="31">
        <f t="shared" si="20"/>
        <v>5.4231581192971709E-2</v>
      </c>
      <c r="H95" s="32"/>
      <c r="I95" s="30">
        <f>IF(I85="","",(SUM(I83:I85)))</f>
        <v>4725.4374900000012</v>
      </c>
      <c r="J95" s="30">
        <f>IF(J85="","",(SUM(J83:J85)))</f>
        <v>4110.2470999999978</v>
      </c>
      <c r="K95" s="31">
        <f t="shared" si="21"/>
        <v>-0.13018697026505438</v>
      </c>
      <c r="L95" s="32"/>
      <c r="M95" s="30">
        <f>IF(M85="","",(SUM(M83:M85)))</f>
        <v>91460.002599999978</v>
      </c>
      <c r="N95" s="30">
        <f>IF(N85="","",(SUM(N83:N85)))</f>
        <v>95548.564820000029</v>
      </c>
      <c r="O95" s="31">
        <f t="shared" si="22"/>
        <v>4.4703281257068885E-2</v>
      </c>
    </row>
    <row r="96" spans="1:15" ht="12" customHeight="1" x14ac:dyDescent="0.55000000000000004">
      <c r="C96" s="29" t="s">
        <v>41</v>
      </c>
      <c r="D96" s="8"/>
      <c r="E96" s="30" t="str">
        <f>IF(E88="","",(SUM(E86:E88)))</f>
        <v/>
      </c>
      <c r="F96" s="30" t="str">
        <f>IF(F88="","",(SUM(F86:F88)))</f>
        <v/>
      </c>
      <c r="G96" s="31" t="str">
        <f t="shared" si="20"/>
        <v/>
      </c>
      <c r="H96" s="32"/>
      <c r="I96" s="30" t="str">
        <f>IF(I88="","",(SUM(I86:I88)))</f>
        <v/>
      </c>
      <c r="J96" s="30" t="str">
        <f>IF(J88="","",(SUM(J86:J88)))</f>
        <v/>
      </c>
      <c r="K96" s="31" t="str">
        <f t="shared" si="21"/>
        <v/>
      </c>
      <c r="L96" s="32"/>
      <c r="M96" s="30" t="str">
        <f>IF(M88="","",(SUM(M86:M88)))</f>
        <v/>
      </c>
      <c r="N96" s="30" t="str">
        <f>IF(N88="","",(SUM(N86:N88)))</f>
        <v/>
      </c>
      <c r="O96" s="31" t="str">
        <f t="shared" si="22"/>
        <v/>
      </c>
    </row>
    <row r="97" spans="1:15" ht="12" customHeight="1" x14ac:dyDescent="0.55000000000000004">
      <c r="C97" s="29" t="s">
        <v>42</v>
      </c>
      <c r="D97" s="8"/>
      <c r="E97" s="30" t="str">
        <f>IF(E91="","",(SUM(E89:E91)))</f>
        <v/>
      </c>
      <c r="F97" s="30" t="str">
        <f>IF(F91="","",(SUM(F89:F91)))</f>
        <v/>
      </c>
      <c r="G97" s="31" t="str">
        <f t="shared" si="20"/>
        <v/>
      </c>
      <c r="H97" s="32"/>
      <c r="I97" s="30" t="str">
        <f>IF(I91="","",(SUM(I89:I91)))</f>
        <v/>
      </c>
      <c r="J97" s="30" t="str">
        <f>IF(J91="","",(SUM(J89:J91)))</f>
        <v/>
      </c>
      <c r="K97" s="31" t="str">
        <f t="shared" si="21"/>
        <v/>
      </c>
      <c r="L97" s="32"/>
      <c r="M97" s="30" t="str">
        <f>IF(M91="","",(SUM(M89:M91)))</f>
        <v/>
      </c>
      <c r="N97" s="30" t="str">
        <f>IF(N91="","",(SUM(N89:N91)))</f>
        <v/>
      </c>
      <c r="O97" s="31" t="str">
        <f t="shared" si="22"/>
        <v/>
      </c>
    </row>
    <row r="98" spans="1:15" ht="12" customHeight="1" x14ac:dyDescent="0.55000000000000004">
      <c r="C98" s="29" t="s">
        <v>45</v>
      </c>
      <c r="D98" s="8"/>
      <c r="E98" s="30" t="str">
        <f>IF(E94="","",(SUM(E92:E94)))</f>
        <v/>
      </c>
      <c r="F98" s="30" t="str">
        <f>IF(F94="","",(SUM(F92:F94)))</f>
        <v/>
      </c>
      <c r="G98" s="31" t="str">
        <f t="shared" si="20"/>
        <v/>
      </c>
      <c r="H98" s="32"/>
      <c r="I98" s="30" t="str">
        <f>IF(I94="","",(SUM(I92:I94)))</f>
        <v/>
      </c>
      <c r="J98" s="30" t="str">
        <f>IF(J94="","",(SUM(J92:J94)))</f>
        <v/>
      </c>
      <c r="K98" s="31" t="str">
        <f t="shared" si="21"/>
        <v/>
      </c>
      <c r="L98" s="32"/>
      <c r="M98" s="30" t="str">
        <f>IF(M94="","",(SUM(M92:M94)))</f>
        <v/>
      </c>
      <c r="N98" s="30" t="str">
        <f>IF(N94="","",(SUM(N92:N94)))</f>
        <v/>
      </c>
      <c r="O98" s="31" t="str">
        <f t="shared" si="22"/>
        <v/>
      </c>
    </row>
    <row r="99" spans="1:15" ht="12" customHeight="1" x14ac:dyDescent="0.55000000000000004">
      <c r="C99" s="33" t="s">
        <v>44</v>
      </c>
      <c r="D99" s="8"/>
      <c r="E99" s="34">
        <f>+SUM(E83:E94)</f>
        <v>155444.77756999986</v>
      </c>
      <c r="F99" s="34">
        <f>+SUM(F83:F94)</f>
        <v>169116.70076999991</v>
      </c>
      <c r="G99" s="35">
        <f t="shared" si="20"/>
        <v>8.7953570481602766E-2</v>
      </c>
      <c r="H99" s="32"/>
      <c r="I99" s="34">
        <f>+SUM(I83:I94)</f>
        <v>8850.3591800000013</v>
      </c>
      <c r="J99" s="34">
        <f>+SUM(J83:J94)</f>
        <v>7688.0613900000008</v>
      </c>
      <c r="K99" s="35">
        <f t="shared" si="21"/>
        <v>-0.13132775363812979</v>
      </c>
      <c r="L99" s="32"/>
      <c r="M99" s="34">
        <f>+SUM(M83:M94)</f>
        <v>164295.13674999986</v>
      </c>
      <c r="N99" s="34">
        <f>+SUM(N83:N94)</f>
        <v>176804.76215999993</v>
      </c>
      <c r="O99" s="35">
        <f t="shared" si="22"/>
        <v>7.6141178962803827E-2</v>
      </c>
    </row>
    <row r="102" spans="1:15" ht="12" customHeight="1" x14ac:dyDescent="0.55000000000000004">
      <c r="A102" s="13" t="s">
        <v>31</v>
      </c>
      <c r="C102" s="4" t="s">
        <v>15</v>
      </c>
      <c r="D102" s="4"/>
      <c r="E102" s="36">
        <v>235047.4791500002</v>
      </c>
      <c r="F102" s="36">
        <v>240409.52050999991</v>
      </c>
      <c r="G102" s="26">
        <f>IF(E102="","",((F102-E102)/E102))</f>
        <v>2.2812588245534081E-2</v>
      </c>
      <c r="I102" s="36">
        <v>44097.85348000002</v>
      </c>
      <c r="J102" s="36">
        <v>46926.025069999931</v>
      </c>
      <c r="K102" s="26">
        <f>IF(I102="","",((J102-I102)/I102))</f>
        <v>6.4133996709898583E-2</v>
      </c>
      <c r="M102" s="21">
        <f>IF(E102="","",(E102+I102))</f>
        <v>279145.33263000019</v>
      </c>
      <c r="N102" s="21">
        <f>IF(F102="","",(F102+J102))</f>
        <v>287335.54557999986</v>
      </c>
      <c r="O102" s="26">
        <f>IF(M102="","",((N102-M102)/M102))</f>
        <v>2.9340318438551786E-2</v>
      </c>
    </row>
    <row r="103" spans="1:15" ht="12" customHeight="1" x14ac:dyDescent="0.55000000000000004">
      <c r="C103" s="4" t="s">
        <v>14</v>
      </c>
      <c r="D103" s="4"/>
      <c r="E103" s="36">
        <v>264885.29697000037</v>
      </c>
      <c r="F103" s="36">
        <v>266783.55521000025</v>
      </c>
      <c r="G103" s="26">
        <f t="shared" ref="G103:G118" si="25">IF(E103="","",((F103-E103)/E103))</f>
        <v>7.1663405319732287E-3</v>
      </c>
      <c r="I103" s="36">
        <v>44895.25893000004</v>
      </c>
      <c r="J103" s="36">
        <v>48220.966799999951</v>
      </c>
      <c r="K103" s="26">
        <f t="shared" ref="K103:K118" si="26">IF(I103="","",((J103-I103)/I103))</f>
        <v>7.4077039519591603E-2</v>
      </c>
      <c r="M103" s="21">
        <f>IF(E103="","",(E103+I103))</f>
        <v>309780.55590000039</v>
      </c>
      <c r="N103" s="21">
        <f>IF(F103="","",(F103+J103))</f>
        <v>315004.52201000019</v>
      </c>
      <c r="O103" s="26">
        <f t="shared" ref="O103:O118" si="27">IF(M103="","",((N103-M103)/M103))</f>
        <v>1.686344094393756E-2</v>
      </c>
    </row>
    <row r="104" spans="1:15" ht="12" customHeight="1" x14ac:dyDescent="0.55000000000000004">
      <c r="C104" s="18" t="s">
        <v>13</v>
      </c>
      <c r="D104" s="4"/>
      <c r="E104" s="37">
        <v>352475.61984000029</v>
      </c>
      <c r="F104" s="37">
        <v>351474.21629000019</v>
      </c>
      <c r="G104" s="28">
        <f t="shared" si="25"/>
        <v>-2.8410576324531976E-3</v>
      </c>
      <c r="I104" s="37">
        <v>62670.820599999992</v>
      </c>
      <c r="J104" s="37">
        <v>73584.808369999926</v>
      </c>
      <c r="K104" s="28">
        <f t="shared" si="26"/>
        <v>0.17414783571542919</v>
      </c>
      <c r="M104" s="27">
        <f t="shared" ref="M104:M113" si="28">IF(E104="","",(E104+I104))</f>
        <v>415146.44044000027</v>
      </c>
      <c r="N104" s="27">
        <f t="shared" ref="N104:N113" si="29">IF(F104="","",(F104+J104))</f>
        <v>425059.02466000011</v>
      </c>
      <c r="O104" s="28">
        <f t="shared" si="27"/>
        <v>2.3877319553779187E-2</v>
      </c>
    </row>
    <row r="105" spans="1:15" ht="12" customHeight="1" x14ac:dyDescent="0.55000000000000004">
      <c r="C105" s="4" t="s">
        <v>16</v>
      </c>
      <c r="D105" s="4"/>
      <c r="E105" s="36">
        <v>370435.51036000001</v>
      </c>
      <c r="F105" s="36">
        <v>343753.07309000043</v>
      </c>
      <c r="G105" s="26">
        <f t="shared" si="25"/>
        <v>-7.202991215412588E-2</v>
      </c>
      <c r="I105" s="36">
        <v>77148.596839999969</v>
      </c>
      <c r="J105" s="36">
        <v>71267.947219999958</v>
      </c>
      <c r="K105" s="26">
        <f t="shared" si="26"/>
        <v>-7.6224971818943235E-2</v>
      </c>
      <c r="M105" s="21">
        <f t="shared" si="28"/>
        <v>447584.10719999997</v>
      </c>
      <c r="N105" s="21">
        <f t="shared" si="29"/>
        <v>415021.0203100004</v>
      </c>
      <c r="O105" s="26">
        <f t="shared" si="27"/>
        <v>-7.2753000757126915E-2</v>
      </c>
    </row>
    <row r="106" spans="1:15" ht="12" customHeight="1" x14ac:dyDescent="0.55000000000000004">
      <c r="C106" s="4" t="s">
        <v>17</v>
      </c>
      <c r="D106" s="4"/>
      <c r="E106" s="36">
        <v>442427.27534000017</v>
      </c>
      <c r="F106" s="36">
        <v>386994.09969000064</v>
      </c>
      <c r="G106" s="26">
        <f t="shared" si="25"/>
        <v>-0.12529330522716933</v>
      </c>
      <c r="I106" s="36">
        <v>86019.806930000021</v>
      </c>
      <c r="J106" s="36">
        <v>92235.330790000095</v>
      </c>
      <c r="K106" s="26">
        <f t="shared" si="26"/>
        <v>7.2256891544270202E-2</v>
      </c>
      <c r="M106" s="21">
        <f t="shared" si="28"/>
        <v>528447.08227000013</v>
      </c>
      <c r="N106" s="21">
        <f t="shared" si="29"/>
        <v>479229.43048000074</v>
      </c>
      <c r="O106" s="26">
        <f t="shared" si="27"/>
        <v>-9.3136386672019802E-2</v>
      </c>
    </row>
    <row r="107" spans="1:15" ht="12" customHeight="1" x14ac:dyDescent="0.55000000000000004">
      <c r="C107" s="18" t="s">
        <v>18</v>
      </c>
      <c r="D107" s="4"/>
      <c r="E107" s="37"/>
      <c r="F107" s="37"/>
      <c r="G107" s="28" t="str">
        <f t="shared" si="25"/>
        <v/>
      </c>
      <c r="I107" s="37"/>
      <c r="J107" s="37"/>
      <c r="K107" s="28" t="str">
        <f t="shared" si="26"/>
        <v/>
      </c>
      <c r="M107" s="27" t="str">
        <f t="shared" si="28"/>
        <v/>
      </c>
      <c r="N107" s="27" t="str">
        <f t="shared" si="29"/>
        <v/>
      </c>
      <c r="O107" s="28" t="str">
        <f t="shared" si="27"/>
        <v/>
      </c>
    </row>
    <row r="108" spans="1:15" ht="12" customHeight="1" x14ac:dyDescent="0.55000000000000004">
      <c r="C108" s="4" t="s">
        <v>19</v>
      </c>
      <c r="D108" s="4"/>
      <c r="E108" s="36"/>
      <c r="F108" s="36"/>
      <c r="G108" s="26" t="str">
        <f t="shared" si="25"/>
        <v/>
      </c>
      <c r="I108" s="36"/>
      <c r="J108" s="36"/>
      <c r="K108" s="26" t="str">
        <f t="shared" si="26"/>
        <v/>
      </c>
      <c r="M108" s="21" t="str">
        <f t="shared" si="28"/>
        <v/>
      </c>
      <c r="N108" s="21" t="str">
        <f t="shared" si="29"/>
        <v/>
      </c>
      <c r="O108" s="26" t="str">
        <f t="shared" si="27"/>
        <v/>
      </c>
    </row>
    <row r="109" spans="1:15" ht="12" customHeight="1" x14ac:dyDescent="0.55000000000000004">
      <c r="C109" s="4" t="s">
        <v>20</v>
      </c>
      <c r="D109" s="4"/>
      <c r="E109" s="36"/>
      <c r="F109" s="36"/>
      <c r="G109" s="26" t="str">
        <f t="shared" si="25"/>
        <v/>
      </c>
      <c r="I109" s="36"/>
      <c r="J109" s="36"/>
      <c r="K109" s="26" t="str">
        <f t="shared" si="26"/>
        <v/>
      </c>
      <c r="M109" s="21" t="str">
        <f t="shared" si="28"/>
        <v/>
      </c>
      <c r="N109" s="21" t="str">
        <f t="shared" si="29"/>
        <v/>
      </c>
      <c r="O109" s="26" t="str">
        <f t="shared" si="27"/>
        <v/>
      </c>
    </row>
    <row r="110" spans="1:15" ht="12" customHeight="1" x14ac:dyDescent="0.55000000000000004">
      <c r="C110" s="18" t="s">
        <v>21</v>
      </c>
      <c r="D110" s="4"/>
      <c r="E110" s="37"/>
      <c r="F110" s="37"/>
      <c r="G110" s="28" t="str">
        <f t="shared" si="25"/>
        <v/>
      </c>
      <c r="I110" s="37"/>
      <c r="J110" s="37"/>
      <c r="K110" s="28" t="str">
        <f t="shared" si="26"/>
        <v/>
      </c>
      <c r="M110" s="27" t="str">
        <f t="shared" si="28"/>
        <v/>
      </c>
      <c r="N110" s="27" t="str">
        <f t="shared" si="29"/>
        <v/>
      </c>
      <c r="O110" s="28" t="str">
        <f t="shared" si="27"/>
        <v/>
      </c>
    </row>
    <row r="111" spans="1:15" ht="12" customHeight="1" x14ac:dyDescent="0.55000000000000004">
      <c r="C111" s="4" t="s">
        <v>22</v>
      </c>
      <c r="D111" s="4"/>
      <c r="E111" s="36"/>
      <c r="F111" s="36"/>
      <c r="G111" s="26" t="str">
        <f t="shared" si="25"/>
        <v/>
      </c>
      <c r="I111" s="36"/>
      <c r="J111" s="36"/>
      <c r="K111" s="26" t="str">
        <f t="shared" si="26"/>
        <v/>
      </c>
      <c r="M111" s="21" t="str">
        <f t="shared" si="28"/>
        <v/>
      </c>
      <c r="N111" s="21" t="str">
        <f t="shared" si="29"/>
        <v/>
      </c>
      <c r="O111" s="26" t="str">
        <f t="shared" si="27"/>
        <v/>
      </c>
    </row>
    <row r="112" spans="1:15" ht="12" customHeight="1" x14ac:dyDescent="0.55000000000000004">
      <c r="C112" s="4" t="s">
        <v>23</v>
      </c>
      <c r="D112" s="4"/>
      <c r="E112" s="36"/>
      <c r="F112" s="36"/>
      <c r="G112" s="26" t="str">
        <f t="shared" si="25"/>
        <v/>
      </c>
      <c r="I112" s="36"/>
      <c r="J112" s="36"/>
      <c r="K112" s="26" t="str">
        <f t="shared" si="26"/>
        <v/>
      </c>
      <c r="M112" s="21" t="str">
        <f t="shared" si="28"/>
        <v/>
      </c>
      <c r="N112" s="21" t="str">
        <f t="shared" si="29"/>
        <v/>
      </c>
      <c r="O112" s="26" t="str">
        <f t="shared" si="27"/>
        <v/>
      </c>
    </row>
    <row r="113" spans="1:15" ht="12" customHeight="1" x14ac:dyDescent="0.55000000000000004">
      <c r="C113" s="18" t="s">
        <v>24</v>
      </c>
      <c r="D113" s="18"/>
      <c r="E113" s="37"/>
      <c r="F113" s="37"/>
      <c r="G113" s="28" t="str">
        <f t="shared" si="25"/>
        <v/>
      </c>
      <c r="I113" s="37"/>
      <c r="J113" s="37"/>
      <c r="K113" s="28" t="str">
        <f t="shared" si="26"/>
        <v/>
      </c>
      <c r="M113" s="27" t="str">
        <f t="shared" si="28"/>
        <v/>
      </c>
      <c r="N113" s="27" t="str">
        <f t="shared" si="29"/>
        <v/>
      </c>
      <c r="O113" s="28" t="str">
        <f t="shared" si="27"/>
        <v/>
      </c>
    </row>
    <row r="114" spans="1:15" ht="12" customHeight="1" x14ac:dyDescent="0.55000000000000004">
      <c r="C114" s="29" t="s">
        <v>40</v>
      </c>
      <c r="D114" s="8"/>
      <c r="E114" s="30">
        <f>IF(E104="","",(SUM(E102:E104)))</f>
        <v>852408.39596000081</v>
      </c>
      <c r="F114" s="30">
        <f>IF(F104="","",(SUM(F102:F104)))</f>
        <v>858667.29201000044</v>
      </c>
      <c r="G114" s="31">
        <f t="shared" si="25"/>
        <v>7.3426025361361296E-3</v>
      </c>
      <c r="H114" s="32"/>
      <c r="I114" s="30">
        <f>IF(I104="","",(SUM(I102:I104)))</f>
        <v>151663.93301000004</v>
      </c>
      <c r="J114" s="30">
        <f>IF(J104="","",(SUM(J102:J104)))</f>
        <v>168731.80023999981</v>
      </c>
      <c r="K114" s="31">
        <f t="shared" si="26"/>
        <v>0.11253741671643444</v>
      </c>
      <c r="L114" s="32"/>
      <c r="M114" s="30">
        <f>IF(M104="","",(SUM(M102:M104)))</f>
        <v>1004072.3289700008</v>
      </c>
      <c r="N114" s="30">
        <f>IF(N104="","",(SUM(N102:N104)))</f>
        <v>1027399.0922500002</v>
      </c>
      <c r="O114" s="31">
        <f t="shared" si="27"/>
        <v>2.3232154304987641E-2</v>
      </c>
    </row>
    <row r="115" spans="1:15" ht="12" customHeight="1" x14ac:dyDescent="0.55000000000000004">
      <c r="C115" s="29" t="s">
        <v>41</v>
      </c>
      <c r="D115" s="8"/>
      <c r="E115" s="30" t="str">
        <f>IF(E107="","",(SUM(E105:E107)))</f>
        <v/>
      </c>
      <c r="F115" s="30" t="str">
        <f>IF(F107="","",(SUM(F105:F107)))</f>
        <v/>
      </c>
      <c r="G115" s="31" t="str">
        <f t="shared" si="25"/>
        <v/>
      </c>
      <c r="H115" s="32"/>
      <c r="I115" s="30" t="str">
        <f>IF(I107="","",(SUM(I105:I107)))</f>
        <v/>
      </c>
      <c r="J115" s="30" t="str">
        <f>IF(J107="","",(SUM(J105:J107)))</f>
        <v/>
      </c>
      <c r="K115" s="31" t="str">
        <f t="shared" si="26"/>
        <v/>
      </c>
      <c r="L115" s="32"/>
      <c r="M115" s="30" t="str">
        <f>IF(M107="","",(SUM(M105:M107)))</f>
        <v/>
      </c>
      <c r="N115" s="30" t="str">
        <f>IF(N107="","",(SUM(N105:N107)))</f>
        <v/>
      </c>
      <c r="O115" s="31" t="str">
        <f t="shared" si="27"/>
        <v/>
      </c>
    </row>
    <row r="116" spans="1:15" ht="12" customHeight="1" x14ac:dyDescent="0.55000000000000004">
      <c r="C116" s="29" t="s">
        <v>42</v>
      </c>
      <c r="D116" s="8"/>
      <c r="E116" s="30" t="str">
        <f>IF(E110="","",(SUM(E108:E110)))</f>
        <v/>
      </c>
      <c r="F116" s="30" t="str">
        <f>IF(F110="","",(SUM(F108:F110)))</f>
        <v/>
      </c>
      <c r="G116" s="31" t="str">
        <f t="shared" si="25"/>
        <v/>
      </c>
      <c r="H116" s="32"/>
      <c r="I116" s="30" t="str">
        <f>IF(I110="","",(SUM(I108:I110)))</f>
        <v/>
      </c>
      <c r="J116" s="30" t="str">
        <f>IF(J110="","",(SUM(J108:J110)))</f>
        <v/>
      </c>
      <c r="K116" s="31" t="str">
        <f t="shared" si="26"/>
        <v/>
      </c>
      <c r="L116" s="32"/>
      <c r="M116" s="30" t="str">
        <f>IF(M110="","",(SUM(M108:M110)))</f>
        <v/>
      </c>
      <c r="N116" s="30" t="str">
        <f>IF(N110="","",(SUM(N108:N110)))</f>
        <v/>
      </c>
      <c r="O116" s="31" t="str">
        <f t="shared" si="27"/>
        <v/>
      </c>
    </row>
    <row r="117" spans="1:15" ht="12" customHeight="1" x14ac:dyDescent="0.55000000000000004">
      <c r="C117" s="29" t="s">
        <v>45</v>
      </c>
      <c r="D117" s="8"/>
      <c r="E117" s="30" t="str">
        <f>IF(E113="","",(SUM(E111:E113)))</f>
        <v/>
      </c>
      <c r="F117" s="30" t="str">
        <f>IF(F113="","",(SUM(F111:F113)))</f>
        <v/>
      </c>
      <c r="G117" s="31" t="str">
        <f t="shared" si="25"/>
        <v/>
      </c>
      <c r="H117" s="32"/>
      <c r="I117" s="30" t="str">
        <f>IF(I113="","",(SUM(I111:I113)))</f>
        <v/>
      </c>
      <c r="J117" s="30" t="str">
        <f>IF(J113="","",(SUM(J111:J113)))</f>
        <v/>
      </c>
      <c r="K117" s="31" t="str">
        <f t="shared" si="26"/>
        <v/>
      </c>
      <c r="L117" s="32"/>
      <c r="M117" s="30" t="str">
        <f>IF(M113="","",(SUM(M111:M113)))</f>
        <v/>
      </c>
      <c r="N117" s="30" t="str">
        <f>IF(N113="","",(SUM(N111:N113)))</f>
        <v/>
      </c>
      <c r="O117" s="31" t="str">
        <f t="shared" si="27"/>
        <v/>
      </c>
    </row>
    <row r="118" spans="1:15" ht="12" customHeight="1" x14ac:dyDescent="0.55000000000000004">
      <c r="C118" s="33" t="s">
        <v>44</v>
      </c>
      <c r="D118" s="8"/>
      <c r="E118" s="34">
        <f>+SUM(E102:E113)</f>
        <v>1665271.1816600009</v>
      </c>
      <c r="F118" s="34">
        <f>+SUM(F102:F113)</f>
        <v>1589414.4647900015</v>
      </c>
      <c r="G118" s="35">
        <f t="shared" si="25"/>
        <v>-4.5552170544609305E-2</v>
      </c>
      <c r="H118" s="32"/>
      <c r="I118" s="34">
        <f>+SUM(I102:I113)</f>
        <v>314832.33678000001</v>
      </c>
      <c r="J118" s="34">
        <f>+SUM(J102:J113)</f>
        <v>332235.07824999985</v>
      </c>
      <c r="K118" s="35">
        <f t="shared" si="26"/>
        <v>5.5276219869881411E-2</v>
      </c>
      <c r="L118" s="32"/>
      <c r="M118" s="34">
        <f>+SUM(M102:M113)</f>
        <v>1980103.5184400009</v>
      </c>
      <c r="N118" s="34">
        <f>+SUM(N102:N113)</f>
        <v>1921649.5430400015</v>
      </c>
      <c r="O118" s="35">
        <f t="shared" si="27"/>
        <v>-2.9520666397306151E-2</v>
      </c>
    </row>
    <row r="121" spans="1:15" ht="12" customHeight="1" x14ac:dyDescent="0.55000000000000004">
      <c r="A121" s="13" t="s">
        <v>32</v>
      </c>
      <c r="C121" s="4" t="s">
        <v>15</v>
      </c>
      <c r="D121" s="4"/>
      <c r="E121" s="36">
        <v>396156.64603999868</v>
      </c>
      <c r="F121" s="36">
        <v>399953.81796000077</v>
      </c>
      <c r="G121" s="26">
        <f>IF(E121="","",((F121-E121)/E121))</f>
        <v>9.5850264231556025E-3</v>
      </c>
      <c r="I121" s="36">
        <v>92639.074159999785</v>
      </c>
      <c r="J121" s="36">
        <v>98570.474509999884</v>
      </c>
      <c r="K121" s="26">
        <f>IF(I121="","",((J121-I121)/I121))</f>
        <v>6.4026982175532057E-2</v>
      </c>
      <c r="M121" s="21">
        <f>IF(E121="","",(E121+I121))</f>
        <v>488795.72019999847</v>
      </c>
      <c r="N121" s="21">
        <f>IF(F121="","",(F121+J121))</f>
        <v>498524.29247000068</v>
      </c>
      <c r="O121" s="26">
        <f>IF(M121="","",((N121-M121)/M121))</f>
        <v>1.9903145359009316E-2</v>
      </c>
    </row>
    <row r="122" spans="1:15" ht="12" customHeight="1" x14ac:dyDescent="0.55000000000000004">
      <c r="C122" s="4" t="s">
        <v>14</v>
      </c>
      <c r="D122" s="4"/>
      <c r="E122" s="36">
        <v>392196.43476999941</v>
      </c>
      <c r="F122" s="36">
        <v>403666.81914000091</v>
      </c>
      <c r="G122" s="26">
        <f t="shared" ref="G122:G137" si="30">IF(E122="","",((F122-E122)/E122))</f>
        <v>2.9246528915359001E-2</v>
      </c>
      <c r="I122" s="36">
        <v>95729.602279999948</v>
      </c>
      <c r="J122" s="36">
        <v>98934.99503000002</v>
      </c>
      <c r="K122" s="26">
        <f t="shared" ref="K122:K137" si="31">IF(I122="","",((J122-I122)/I122))</f>
        <v>3.3483819776296615E-2</v>
      </c>
      <c r="M122" s="21">
        <f>IF(E122="","",(E122+I122))</f>
        <v>487926.03704999934</v>
      </c>
      <c r="N122" s="21">
        <f>IF(F122="","",(F122+J122))</f>
        <v>502601.81417000096</v>
      </c>
      <c r="O122" s="26">
        <f t="shared" ref="O122:O137" si="32">IF(M122="","",((N122-M122)/M122))</f>
        <v>3.0077872475778006E-2</v>
      </c>
    </row>
    <row r="123" spans="1:15" ht="12" customHeight="1" x14ac:dyDescent="0.55000000000000004">
      <c r="C123" s="18" t="s">
        <v>13</v>
      </c>
      <c r="D123" s="4"/>
      <c r="E123" s="37">
        <v>456325.29664999957</v>
      </c>
      <c r="F123" s="37">
        <v>436612.61888999835</v>
      </c>
      <c r="G123" s="28">
        <f t="shared" si="30"/>
        <v>-4.319873981284187E-2</v>
      </c>
      <c r="I123" s="37">
        <v>117281.00299999978</v>
      </c>
      <c r="J123" s="37">
        <v>106774.38510999978</v>
      </c>
      <c r="K123" s="28">
        <f t="shared" si="31"/>
        <v>-8.9584993487820133E-2</v>
      </c>
      <c r="M123" s="27">
        <f t="shared" ref="M123:M132" si="33">IF(E123="","",(E123+I123))</f>
        <v>573606.29964999936</v>
      </c>
      <c r="N123" s="27">
        <f t="shared" ref="N123:N132" si="34">IF(F123="","",(F123+J123))</f>
        <v>543387.00399999809</v>
      </c>
      <c r="O123" s="28">
        <f t="shared" si="32"/>
        <v>-5.2682991223144425E-2</v>
      </c>
    </row>
    <row r="124" spans="1:15" ht="12" customHeight="1" x14ac:dyDescent="0.55000000000000004">
      <c r="C124" s="4" t="s">
        <v>16</v>
      </c>
      <c r="D124" s="4"/>
      <c r="E124" s="36">
        <v>473409.03866999818</v>
      </c>
      <c r="F124" s="36">
        <v>477399.75561999792</v>
      </c>
      <c r="G124" s="26">
        <f t="shared" si="30"/>
        <v>8.4297438874663538E-3</v>
      </c>
      <c r="I124" s="36">
        <v>116850.8764200001</v>
      </c>
      <c r="J124" s="36">
        <v>102036.08608999985</v>
      </c>
      <c r="K124" s="26">
        <f t="shared" si="31"/>
        <v>-0.12678373311254482</v>
      </c>
      <c r="M124" s="21">
        <f t="shared" si="33"/>
        <v>590259.91508999828</v>
      </c>
      <c r="N124" s="21">
        <f t="shared" si="34"/>
        <v>579435.84170999774</v>
      </c>
      <c r="O124" s="26">
        <f t="shared" si="32"/>
        <v>-1.8337808655616007E-2</v>
      </c>
    </row>
    <row r="125" spans="1:15" ht="12" customHeight="1" x14ac:dyDescent="0.55000000000000004">
      <c r="C125" s="4" t="s">
        <v>17</v>
      </c>
      <c r="D125" s="4"/>
      <c r="E125" s="36">
        <v>558745.19615999993</v>
      </c>
      <c r="F125" s="36">
        <v>568749.95539000351</v>
      </c>
      <c r="G125" s="26">
        <f t="shared" si="30"/>
        <v>1.7905763304564778E-2</v>
      </c>
      <c r="I125" s="36">
        <v>144370.07454000006</v>
      </c>
      <c r="J125" s="36">
        <v>132867.69969999971</v>
      </c>
      <c r="K125" s="26">
        <f t="shared" si="31"/>
        <v>-7.9672846860056407E-2</v>
      </c>
      <c r="M125" s="21">
        <f t="shared" si="33"/>
        <v>703115.27069999999</v>
      </c>
      <c r="N125" s="21">
        <f t="shared" si="34"/>
        <v>701617.65509000327</v>
      </c>
      <c r="O125" s="26">
        <f t="shared" si="32"/>
        <v>-2.1299716737850668E-3</v>
      </c>
    </row>
    <row r="126" spans="1:15" ht="12" customHeight="1" x14ac:dyDescent="0.55000000000000004">
      <c r="C126" s="18" t="s">
        <v>18</v>
      </c>
      <c r="D126" s="4"/>
      <c r="E126" s="37"/>
      <c r="F126" s="37"/>
      <c r="G126" s="28" t="str">
        <f t="shared" si="30"/>
        <v/>
      </c>
      <c r="I126" s="37"/>
      <c r="J126" s="37"/>
      <c r="K126" s="28" t="str">
        <f t="shared" si="31"/>
        <v/>
      </c>
      <c r="M126" s="27" t="str">
        <f t="shared" si="33"/>
        <v/>
      </c>
      <c r="N126" s="27" t="str">
        <f t="shared" si="34"/>
        <v/>
      </c>
      <c r="O126" s="28" t="str">
        <f t="shared" si="32"/>
        <v/>
      </c>
    </row>
    <row r="127" spans="1:15" ht="12" customHeight="1" x14ac:dyDescent="0.55000000000000004">
      <c r="C127" s="4" t="s">
        <v>19</v>
      </c>
      <c r="D127" s="4"/>
      <c r="E127" s="36"/>
      <c r="F127" s="36"/>
      <c r="G127" s="26" t="str">
        <f t="shared" si="30"/>
        <v/>
      </c>
      <c r="I127" s="36"/>
      <c r="J127" s="36"/>
      <c r="K127" s="26" t="str">
        <f t="shared" si="31"/>
        <v/>
      </c>
      <c r="M127" s="21" t="str">
        <f t="shared" si="33"/>
        <v/>
      </c>
      <c r="N127" s="21" t="str">
        <f t="shared" si="34"/>
        <v/>
      </c>
      <c r="O127" s="26" t="str">
        <f t="shared" si="32"/>
        <v/>
      </c>
    </row>
    <row r="128" spans="1:15" ht="12" customHeight="1" x14ac:dyDescent="0.55000000000000004">
      <c r="C128" s="4" t="s">
        <v>20</v>
      </c>
      <c r="D128" s="4"/>
      <c r="E128" s="36"/>
      <c r="F128" s="36"/>
      <c r="G128" s="26" t="str">
        <f t="shared" si="30"/>
        <v/>
      </c>
      <c r="I128" s="36"/>
      <c r="J128" s="36"/>
      <c r="K128" s="26" t="str">
        <f t="shared" si="31"/>
        <v/>
      </c>
      <c r="M128" s="21" t="str">
        <f t="shared" si="33"/>
        <v/>
      </c>
      <c r="N128" s="21" t="str">
        <f t="shared" si="34"/>
        <v/>
      </c>
      <c r="O128" s="26" t="str">
        <f t="shared" si="32"/>
        <v/>
      </c>
    </row>
    <row r="129" spans="1:15" ht="12" customHeight="1" x14ac:dyDescent="0.55000000000000004">
      <c r="C129" s="18" t="s">
        <v>21</v>
      </c>
      <c r="D129" s="4"/>
      <c r="E129" s="37"/>
      <c r="F129" s="37"/>
      <c r="G129" s="28" t="str">
        <f t="shared" si="30"/>
        <v/>
      </c>
      <c r="I129" s="37"/>
      <c r="J129" s="37"/>
      <c r="K129" s="28" t="str">
        <f t="shared" si="31"/>
        <v/>
      </c>
      <c r="M129" s="27" t="str">
        <f t="shared" si="33"/>
        <v/>
      </c>
      <c r="N129" s="27" t="str">
        <f t="shared" si="34"/>
        <v/>
      </c>
      <c r="O129" s="28" t="str">
        <f t="shared" si="32"/>
        <v/>
      </c>
    </row>
    <row r="130" spans="1:15" ht="12" customHeight="1" x14ac:dyDescent="0.55000000000000004">
      <c r="C130" s="4" t="s">
        <v>22</v>
      </c>
      <c r="D130" s="4"/>
      <c r="E130" s="36"/>
      <c r="F130" s="36"/>
      <c r="G130" s="26" t="str">
        <f t="shared" si="30"/>
        <v/>
      </c>
      <c r="I130" s="36"/>
      <c r="J130" s="36"/>
      <c r="K130" s="26" t="str">
        <f t="shared" si="31"/>
        <v/>
      </c>
      <c r="M130" s="21" t="str">
        <f t="shared" si="33"/>
        <v/>
      </c>
      <c r="N130" s="21" t="str">
        <f t="shared" si="34"/>
        <v/>
      </c>
      <c r="O130" s="26" t="str">
        <f t="shared" si="32"/>
        <v/>
      </c>
    </row>
    <row r="131" spans="1:15" ht="12" customHeight="1" x14ac:dyDescent="0.55000000000000004">
      <c r="C131" s="4" t="s">
        <v>23</v>
      </c>
      <c r="D131" s="4"/>
      <c r="E131" s="36"/>
      <c r="F131" s="36"/>
      <c r="G131" s="26" t="str">
        <f t="shared" si="30"/>
        <v/>
      </c>
      <c r="I131" s="36"/>
      <c r="J131" s="36"/>
      <c r="K131" s="26" t="str">
        <f t="shared" si="31"/>
        <v/>
      </c>
      <c r="M131" s="21" t="str">
        <f t="shared" si="33"/>
        <v/>
      </c>
      <c r="N131" s="21" t="str">
        <f t="shared" si="34"/>
        <v/>
      </c>
      <c r="O131" s="26" t="str">
        <f t="shared" si="32"/>
        <v/>
      </c>
    </row>
    <row r="132" spans="1:15" ht="12" customHeight="1" x14ac:dyDescent="0.55000000000000004">
      <c r="C132" s="18" t="s">
        <v>24</v>
      </c>
      <c r="D132" s="18"/>
      <c r="E132" s="37"/>
      <c r="F132" s="37"/>
      <c r="G132" s="28" t="str">
        <f t="shared" si="30"/>
        <v/>
      </c>
      <c r="I132" s="37"/>
      <c r="J132" s="37"/>
      <c r="K132" s="28" t="str">
        <f t="shared" si="31"/>
        <v/>
      </c>
      <c r="M132" s="27" t="str">
        <f t="shared" si="33"/>
        <v/>
      </c>
      <c r="N132" s="27" t="str">
        <f t="shared" si="34"/>
        <v/>
      </c>
      <c r="O132" s="28" t="str">
        <f t="shared" si="32"/>
        <v/>
      </c>
    </row>
    <row r="133" spans="1:15" ht="12" customHeight="1" x14ac:dyDescent="0.55000000000000004">
      <c r="C133" s="29" t="s">
        <v>40</v>
      </c>
      <c r="D133" s="8"/>
      <c r="E133" s="30">
        <f>IF(E123="","",(SUM(E121:E123)))</f>
        <v>1244678.3774599978</v>
      </c>
      <c r="F133" s="30">
        <f>IF(F123="","",(SUM(F121:F123)))</f>
        <v>1240233.25599</v>
      </c>
      <c r="G133" s="31">
        <f t="shared" si="30"/>
        <v>-3.5713012698661271E-3</v>
      </c>
      <c r="H133" s="32"/>
      <c r="I133" s="30">
        <f>IF(I123="","",(SUM(I121:I123)))</f>
        <v>305649.67943999951</v>
      </c>
      <c r="J133" s="30">
        <f>IF(J123="","",(SUM(J121:J123)))</f>
        <v>304279.8546499997</v>
      </c>
      <c r="K133" s="31">
        <f t="shared" si="31"/>
        <v>-4.481682403559375E-3</v>
      </c>
      <c r="L133" s="32"/>
      <c r="M133" s="30">
        <f>IF(M123="","",(SUM(M121:M123)))</f>
        <v>1550328.0568999972</v>
      </c>
      <c r="N133" s="30">
        <f>IF(N123="","",(SUM(N121:N123)))</f>
        <v>1544513.1106399996</v>
      </c>
      <c r="O133" s="31">
        <f t="shared" si="32"/>
        <v>-3.7507843801943405E-3</v>
      </c>
    </row>
    <row r="134" spans="1:15" ht="12" customHeight="1" x14ac:dyDescent="0.55000000000000004">
      <c r="C134" s="29" t="s">
        <v>41</v>
      </c>
      <c r="D134" s="8"/>
      <c r="E134" s="30" t="str">
        <f>IF(E126="","",(SUM(E124:E126)))</f>
        <v/>
      </c>
      <c r="F134" s="30" t="str">
        <f>IF(F126="","",(SUM(F124:F126)))</f>
        <v/>
      </c>
      <c r="G134" s="31" t="str">
        <f t="shared" si="30"/>
        <v/>
      </c>
      <c r="H134" s="32"/>
      <c r="I134" s="30" t="str">
        <f>IF(I126="","",(SUM(I124:I126)))</f>
        <v/>
      </c>
      <c r="J134" s="30" t="str">
        <f>IF(J126="","",(SUM(J124:J126)))</f>
        <v/>
      </c>
      <c r="K134" s="31" t="str">
        <f t="shared" si="31"/>
        <v/>
      </c>
      <c r="L134" s="32"/>
      <c r="M134" s="30" t="str">
        <f>IF(M126="","",(SUM(M124:M126)))</f>
        <v/>
      </c>
      <c r="N134" s="30" t="str">
        <f>IF(N126="","",(SUM(N124:N126)))</f>
        <v/>
      </c>
      <c r="O134" s="31" t="str">
        <f t="shared" si="32"/>
        <v/>
      </c>
    </row>
    <row r="135" spans="1:15" ht="12" customHeight="1" x14ac:dyDescent="0.55000000000000004">
      <c r="C135" s="29" t="s">
        <v>42</v>
      </c>
      <c r="D135" s="8"/>
      <c r="E135" s="30" t="str">
        <f>IF(E129="","",(SUM(E127:E129)))</f>
        <v/>
      </c>
      <c r="F135" s="30" t="str">
        <f>IF(F129="","",(SUM(F127:F129)))</f>
        <v/>
      </c>
      <c r="G135" s="31" t="str">
        <f t="shared" si="30"/>
        <v/>
      </c>
      <c r="H135" s="32"/>
      <c r="I135" s="30" t="str">
        <f>IF(I129="","",(SUM(I127:I129)))</f>
        <v/>
      </c>
      <c r="J135" s="30" t="str">
        <f>IF(J129="","",(SUM(J127:J129)))</f>
        <v/>
      </c>
      <c r="K135" s="31" t="str">
        <f t="shared" si="31"/>
        <v/>
      </c>
      <c r="L135" s="32"/>
      <c r="M135" s="30" t="str">
        <f>IF(M129="","",(SUM(M127:M129)))</f>
        <v/>
      </c>
      <c r="N135" s="30" t="str">
        <f>IF(N129="","",(SUM(N127:N129)))</f>
        <v/>
      </c>
      <c r="O135" s="31" t="str">
        <f t="shared" si="32"/>
        <v/>
      </c>
    </row>
    <row r="136" spans="1:15" ht="12" customHeight="1" x14ac:dyDescent="0.55000000000000004">
      <c r="C136" s="29" t="s">
        <v>45</v>
      </c>
      <c r="D136" s="8"/>
      <c r="E136" s="30" t="str">
        <f>IF(E132="","",(SUM(E130:E132)))</f>
        <v/>
      </c>
      <c r="F136" s="30" t="str">
        <f>IF(F132="","",(SUM(F130:F132)))</f>
        <v/>
      </c>
      <c r="G136" s="31" t="str">
        <f t="shared" si="30"/>
        <v/>
      </c>
      <c r="H136" s="32"/>
      <c r="I136" s="30" t="str">
        <f>IF(I132="","",(SUM(I130:I132)))</f>
        <v/>
      </c>
      <c r="J136" s="30" t="str">
        <f>IF(J132="","",(SUM(J130:J132)))</f>
        <v/>
      </c>
      <c r="K136" s="31" t="str">
        <f t="shared" si="31"/>
        <v/>
      </c>
      <c r="L136" s="32"/>
      <c r="M136" s="30" t="str">
        <f>IF(M132="","",(SUM(M130:M132)))</f>
        <v/>
      </c>
      <c r="N136" s="30" t="str">
        <f>IF(N132="","",(SUM(N130:N132)))</f>
        <v/>
      </c>
      <c r="O136" s="31" t="str">
        <f t="shared" si="32"/>
        <v/>
      </c>
    </row>
    <row r="137" spans="1:15" ht="12" customHeight="1" x14ac:dyDescent="0.55000000000000004">
      <c r="C137" s="33" t="s">
        <v>44</v>
      </c>
      <c r="D137" s="8"/>
      <c r="E137" s="34">
        <f>+SUM(E121:E132)</f>
        <v>2276832.6122899959</v>
      </c>
      <c r="F137" s="34">
        <f>+SUM(F121:F132)</f>
        <v>2286382.9670000011</v>
      </c>
      <c r="G137" s="35">
        <f t="shared" si="30"/>
        <v>4.194579196755116E-3</v>
      </c>
      <c r="H137" s="32"/>
      <c r="I137" s="34">
        <f>+SUM(I121:I132)</f>
        <v>566870.63039999967</v>
      </c>
      <c r="J137" s="34">
        <f>+SUM(J121:J132)</f>
        <v>539183.64043999929</v>
      </c>
      <c r="K137" s="35">
        <f t="shared" si="31"/>
        <v>-4.8841814119852486E-2</v>
      </c>
      <c r="L137" s="32"/>
      <c r="M137" s="34">
        <f>+SUM(M121:M132)</f>
        <v>2843703.2426899951</v>
      </c>
      <c r="N137" s="34">
        <f>+SUM(N121:N132)</f>
        <v>2825566.6074400004</v>
      </c>
      <c r="O137" s="35">
        <f t="shared" si="32"/>
        <v>-6.3778227551051997E-3</v>
      </c>
    </row>
    <row r="140" spans="1:15" ht="12" customHeight="1" x14ac:dyDescent="0.55000000000000004">
      <c r="A140" s="13" t="s">
        <v>33</v>
      </c>
      <c r="C140" s="4" t="s">
        <v>15</v>
      </c>
      <c r="D140" s="4"/>
      <c r="E140" s="36">
        <v>41121.249259999968</v>
      </c>
      <c r="F140" s="36">
        <v>36768.891199999896</v>
      </c>
      <c r="G140" s="26">
        <f>IF(E140="","",((F140-E140)/E140))</f>
        <v>-0.10584206798974266</v>
      </c>
      <c r="I140" s="36">
        <v>5663.6476299999977</v>
      </c>
      <c r="J140" s="36">
        <v>4815.6221399999922</v>
      </c>
      <c r="K140" s="26">
        <f>IF(I140="","",((J140-I140)/I140))</f>
        <v>-0.14973132959544763</v>
      </c>
      <c r="M140" s="21">
        <f>IF(E140="","",(E140+I140))</f>
        <v>46784.896889999967</v>
      </c>
      <c r="N140" s="21">
        <f>IF(F140="","",(F140+J140))</f>
        <v>41584.513339999889</v>
      </c>
      <c r="O140" s="26">
        <f>IF(M140="","",((N140-M140)/M140))</f>
        <v>-0.11115517818126545</v>
      </c>
    </row>
    <row r="141" spans="1:15" ht="12" customHeight="1" x14ac:dyDescent="0.55000000000000004">
      <c r="C141" s="4" t="s">
        <v>14</v>
      </c>
      <c r="D141" s="4"/>
      <c r="E141" s="36">
        <v>37374.131009999968</v>
      </c>
      <c r="F141" s="36">
        <v>38714.946510000002</v>
      </c>
      <c r="G141" s="26">
        <f t="shared" ref="G141:G156" si="35">IF(E141="","",((F141-E141)/E141))</f>
        <v>3.5875496333045966E-2</v>
      </c>
      <c r="I141" s="36">
        <v>5555.9856299999956</v>
      </c>
      <c r="J141" s="36">
        <v>4875.4045900000046</v>
      </c>
      <c r="K141" s="26">
        <f t="shared" ref="K141:K156" si="36">IF(I141="","",((J141-I141)/I141))</f>
        <v>-0.1224951044374806</v>
      </c>
      <c r="M141" s="21">
        <f>IF(E141="","",(E141+I141))</f>
        <v>42930.116639999964</v>
      </c>
      <c r="N141" s="21">
        <f>IF(F141="","",(F141+J141))</f>
        <v>43590.351100000007</v>
      </c>
      <c r="O141" s="26">
        <f t="shared" ref="O141:O156" si="37">IF(M141="","",((N141-M141)/M141))</f>
        <v>1.5379284094114772E-2</v>
      </c>
    </row>
    <row r="142" spans="1:15" ht="12" customHeight="1" x14ac:dyDescent="0.55000000000000004">
      <c r="C142" s="18" t="s">
        <v>13</v>
      </c>
      <c r="D142" s="4"/>
      <c r="E142" s="37">
        <v>45044.351630000077</v>
      </c>
      <c r="F142" s="37">
        <v>41234.934249999889</v>
      </c>
      <c r="G142" s="28">
        <f t="shared" si="35"/>
        <v>-8.4570367696514256E-2</v>
      </c>
      <c r="I142" s="37">
        <v>7344.0245100000002</v>
      </c>
      <c r="J142" s="37">
        <v>5820.2542400000011</v>
      </c>
      <c r="K142" s="28">
        <f t="shared" si="36"/>
        <v>-0.20748436608907764</v>
      </c>
      <c r="M142" s="27">
        <f t="shared" ref="M142:M151" si="38">IF(E142="","",(E142+I142))</f>
        <v>52388.37614000008</v>
      </c>
      <c r="N142" s="27">
        <f t="shared" ref="N142:N151" si="39">IF(F142="","",(F142+J142))</f>
        <v>47055.188489999891</v>
      </c>
      <c r="O142" s="28">
        <f t="shared" si="37"/>
        <v>-0.10180097271478782</v>
      </c>
    </row>
    <row r="143" spans="1:15" ht="12" customHeight="1" x14ac:dyDescent="0.55000000000000004">
      <c r="C143" s="4" t="s">
        <v>16</v>
      </c>
      <c r="D143" s="4"/>
      <c r="E143" s="36">
        <v>53484.163779999893</v>
      </c>
      <c r="F143" s="36">
        <v>45048.617009999936</v>
      </c>
      <c r="G143" s="26">
        <f t="shared" si="35"/>
        <v>-0.15772045730580128</v>
      </c>
      <c r="I143" s="36">
        <v>8732.8418499999971</v>
      </c>
      <c r="J143" s="36">
        <v>6037.6648199999927</v>
      </c>
      <c r="K143" s="26">
        <f t="shared" si="36"/>
        <v>-0.30862542529611997</v>
      </c>
      <c r="M143" s="21">
        <f t="shared" si="38"/>
        <v>62217.005629999891</v>
      </c>
      <c r="N143" s="21">
        <f t="shared" si="39"/>
        <v>51086.281829999927</v>
      </c>
      <c r="O143" s="26">
        <f t="shared" si="37"/>
        <v>-0.17890163127093558</v>
      </c>
    </row>
    <row r="144" spans="1:15" ht="12" customHeight="1" x14ac:dyDescent="0.55000000000000004">
      <c r="C144" s="4" t="s">
        <v>17</v>
      </c>
      <c r="D144" s="4"/>
      <c r="E144" s="36">
        <v>54829.29495000004</v>
      </c>
      <c r="F144" s="36">
        <v>65416.383779999938</v>
      </c>
      <c r="G144" s="26">
        <f t="shared" si="35"/>
        <v>0.19309182873233155</v>
      </c>
      <c r="I144" s="36">
        <v>9447.1906299999991</v>
      </c>
      <c r="J144" s="36">
        <v>10685.429090000003</v>
      </c>
      <c r="K144" s="26">
        <f t="shared" si="36"/>
        <v>0.13106949023214579</v>
      </c>
      <c r="M144" s="21">
        <f t="shared" si="38"/>
        <v>64276.485580000037</v>
      </c>
      <c r="N144" s="21">
        <f t="shared" si="39"/>
        <v>76101.812869999936</v>
      </c>
      <c r="O144" s="26">
        <f t="shared" si="37"/>
        <v>0.18397594677577411</v>
      </c>
    </row>
    <row r="145" spans="1:15" ht="12" customHeight="1" x14ac:dyDescent="0.55000000000000004">
      <c r="C145" s="18" t="s">
        <v>18</v>
      </c>
      <c r="D145" s="4"/>
      <c r="E145" s="37"/>
      <c r="F145" s="37"/>
      <c r="G145" s="28" t="str">
        <f t="shared" si="35"/>
        <v/>
      </c>
      <c r="I145" s="37"/>
      <c r="J145" s="37"/>
      <c r="K145" s="28" t="str">
        <f t="shared" si="36"/>
        <v/>
      </c>
      <c r="M145" s="27" t="str">
        <f t="shared" si="38"/>
        <v/>
      </c>
      <c r="N145" s="27" t="str">
        <f t="shared" si="39"/>
        <v/>
      </c>
      <c r="O145" s="28" t="str">
        <f t="shared" si="37"/>
        <v/>
      </c>
    </row>
    <row r="146" spans="1:15" ht="12" customHeight="1" x14ac:dyDescent="0.55000000000000004">
      <c r="C146" s="4" t="s">
        <v>19</v>
      </c>
      <c r="D146" s="4"/>
      <c r="E146" s="36"/>
      <c r="F146" s="36"/>
      <c r="G146" s="26" t="str">
        <f t="shared" si="35"/>
        <v/>
      </c>
      <c r="I146" s="36"/>
      <c r="J146" s="36"/>
      <c r="K146" s="26" t="str">
        <f t="shared" si="36"/>
        <v/>
      </c>
      <c r="M146" s="21" t="str">
        <f t="shared" si="38"/>
        <v/>
      </c>
      <c r="N146" s="21" t="str">
        <f t="shared" si="39"/>
        <v/>
      </c>
      <c r="O146" s="26" t="str">
        <f t="shared" si="37"/>
        <v/>
      </c>
    </row>
    <row r="147" spans="1:15" ht="12" customHeight="1" x14ac:dyDescent="0.55000000000000004">
      <c r="C147" s="4" t="s">
        <v>20</v>
      </c>
      <c r="D147" s="4"/>
      <c r="E147" s="36"/>
      <c r="F147" s="36"/>
      <c r="G147" s="26" t="str">
        <f t="shared" si="35"/>
        <v/>
      </c>
      <c r="I147" s="36"/>
      <c r="J147" s="36"/>
      <c r="K147" s="26" t="str">
        <f t="shared" si="36"/>
        <v/>
      </c>
      <c r="M147" s="21" t="str">
        <f t="shared" si="38"/>
        <v/>
      </c>
      <c r="N147" s="21" t="str">
        <f t="shared" si="39"/>
        <v/>
      </c>
      <c r="O147" s="26" t="str">
        <f t="shared" si="37"/>
        <v/>
      </c>
    </row>
    <row r="148" spans="1:15" ht="12" customHeight="1" x14ac:dyDescent="0.55000000000000004">
      <c r="C148" s="18" t="s">
        <v>21</v>
      </c>
      <c r="D148" s="4"/>
      <c r="E148" s="37"/>
      <c r="F148" s="37"/>
      <c r="G148" s="28" t="str">
        <f t="shared" si="35"/>
        <v/>
      </c>
      <c r="I148" s="37"/>
      <c r="J148" s="37"/>
      <c r="K148" s="28" t="str">
        <f t="shared" si="36"/>
        <v/>
      </c>
      <c r="M148" s="27" t="str">
        <f t="shared" si="38"/>
        <v/>
      </c>
      <c r="N148" s="27" t="str">
        <f t="shared" si="39"/>
        <v/>
      </c>
      <c r="O148" s="28" t="str">
        <f t="shared" si="37"/>
        <v/>
      </c>
    </row>
    <row r="149" spans="1:15" ht="12" customHeight="1" x14ac:dyDescent="0.55000000000000004">
      <c r="C149" s="4" t="s">
        <v>22</v>
      </c>
      <c r="D149" s="4"/>
      <c r="E149" s="36"/>
      <c r="F149" s="36"/>
      <c r="G149" s="26" t="str">
        <f t="shared" si="35"/>
        <v/>
      </c>
      <c r="I149" s="36"/>
      <c r="J149" s="36"/>
      <c r="K149" s="26" t="str">
        <f t="shared" si="36"/>
        <v/>
      </c>
      <c r="M149" s="21" t="str">
        <f t="shared" si="38"/>
        <v/>
      </c>
      <c r="N149" s="21" t="str">
        <f t="shared" si="39"/>
        <v/>
      </c>
      <c r="O149" s="26" t="str">
        <f t="shared" si="37"/>
        <v/>
      </c>
    </row>
    <row r="150" spans="1:15" ht="12" customHeight="1" x14ac:dyDescent="0.55000000000000004">
      <c r="C150" s="4" t="s">
        <v>23</v>
      </c>
      <c r="D150" s="4"/>
      <c r="E150" s="36"/>
      <c r="F150" s="36"/>
      <c r="G150" s="26" t="str">
        <f t="shared" si="35"/>
        <v/>
      </c>
      <c r="I150" s="36"/>
      <c r="J150" s="36"/>
      <c r="K150" s="26" t="str">
        <f t="shared" si="36"/>
        <v/>
      </c>
      <c r="M150" s="21" t="str">
        <f t="shared" si="38"/>
        <v/>
      </c>
      <c r="N150" s="21" t="str">
        <f t="shared" si="39"/>
        <v/>
      </c>
      <c r="O150" s="26" t="str">
        <f t="shared" si="37"/>
        <v/>
      </c>
    </row>
    <row r="151" spans="1:15" ht="12" customHeight="1" x14ac:dyDescent="0.55000000000000004">
      <c r="C151" s="18" t="s">
        <v>24</v>
      </c>
      <c r="D151" s="18"/>
      <c r="E151" s="37"/>
      <c r="F151" s="37"/>
      <c r="G151" s="28" t="str">
        <f t="shared" si="35"/>
        <v/>
      </c>
      <c r="I151" s="37"/>
      <c r="J151" s="37"/>
      <c r="K151" s="28" t="str">
        <f t="shared" si="36"/>
        <v/>
      </c>
      <c r="M151" s="27" t="str">
        <f t="shared" si="38"/>
        <v/>
      </c>
      <c r="N151" s="27" t="str">
        <f t="shared" si="39"/>
        <v/>
      </c>
      <c r="O151" s="28" t="str">
        <f t="shared" si="37"/>
        <v/>
      </c>
    </row>
    <row r="152" spans="1:15" ht="12" customHeight="1" x14ac:dyDescent="0.55000000000000004">
      <c r="C152" s="29" t="s">
        <v>40</v>
      </c>
      <c r="D152" s="8"/>
      <c r="E152" s="30">
        <f>IF(E142="","",(SUM(E140:E142)))</f>
        <v>123539.73190000001</v>
      </c>
      <c r="F152" s="30">
        <f>IF(F142="","",(SUM(F140:F142)))</f>
        <v>116718.77195999979</v>
      </c>
      <c r="G152" s="31">
        <f t="shared" si="35"/>
        <v>-5.521268206670131E-2</v>
      </c>
      <c r="H152" s="32"/>
      <c r="I152" s="30">
        <f>IF(I142="","",(SUM(I140:I142)))</f>
        <v>18563.657769999994</v>
      </c>
      <c r="J152" s="30">
        <f>IF(J142="","",(SUM(J140:J142)))</f>
        <v>15511.28097</v>
      </c>
      <c r="K152" s="31">
        <f t="shared" si="36"/>
        <v>-0.16442755182293989</v>
      </c>
      <c r="L152" s="32"/>
      <c r="M152" s="30">
        <f>IF(M142="","",(SUM(M140:M142)))</f>
        <v>142103.38967</v>
      </c>
      <c r="N152" s="30">
        <f>IF(N142="","",(SUM(N140:N142)))</f>
        <v>132230.05292999977</v>
      </c>
      <c r="O152" s="31">
        <f t="shared" si="37"/>
        <v>-6.9479952328572986E-2</v>
      </c>
    </row>
    <row r="153" spans="1:15" ht="12" customHeight="1" x14ac:dyDescent="0.55000000000000004">
      <c r="C153" s="29" t="s">
        <v>41</v>
      </c>
      <c r="D153" s="8"/>
      <c r="E153" s="30" t="str">
        <f>IF(E145="","",(SUM(E143:E145)))</f>
        <v/>
      </c>
      <c r="F153" s="30" t="str">
        <f>IF(F145="","",(SUM(F143:F145)))</f>
        <v/>
      </c>
      <c r="G153" s="31" t="str">
        <f t="shared" si="35"/>
        <v/>
      </c>
      <c r="H153" s="32"/>
      <c r="I153" s="30" t="str">
        <f>IF(I145="","",(SUM(I143:I145)))</f>
        <v/>
      </c>
      <c r="J153" s="30" t="str">
        <f>IF(J145="","",(SUM(J143:J145)))</f>
        <v/>
      </c>
      <c r="K153" s="31" t="str">
        <f t="shared" si="36"/>
        <v/>
      </c>
      <c r="L153" s="32"/>
      <c r="M153" s="30" t="str">
        <f>IF(M145="","",(SUM(M143:M145)))</f>
        <v/>
      </c>
      <c r="N153" s="30" t="str">
        <f>IF(N145="","",(SUM(N143:N145)))</f>
        <v/>
      </c>
      <c r="O153" s="31" t="str">
        <f t="shared" si="37"/>
        <v/>
      </c>
    </row>
    <row r="154" spans="1:15" ht="12" customHeight="1" x14ac:dyDescent="0.55000000000000004">
      <c r="C154" s="29" t="s">
        <v>42</v>
      </c>
      <c r="D154" s="8"/>
      <c r="E154" s="30" t="str">
        <f>IF(E148="","",(SUM(E146:E148)))</f>
        <v/>
      </c>
      <c r="F154" s="30" t="str">
        <f>IF(F148="","",(SUM(F146:F148)))</f>
        <v/>
      </c>
      <c r="G154" s="31" t="str">
        <f t="shared" si="35"/>
        <v/>
      </c>
      <c r="H154" s="32"/>
      <c r="I154" s="30" t="str">
        <f>IF(I148="","",(SUM(I146:I148)))</f>
        <v/>
      </c>
      <c r="J154" s="30" t="str">
        <f>IF(J148="","",(SUM(J146:J148)))</f>
        <v/>
      </c>
      <c r="K154" s="31" t="str">
        <f t="shared" si="36"/>
        <v/>
      </c>
      <c r="L154" s="32"/>
      <c r="M154" s="30" t="str">
        <f>IF(M148="","",(SUM(M146:M148)))</f>
        <v/>
      </c>
      <c r="N154" s="30" t="str">
        <f>IF(N148="","",(SUM(N146:N148)))</f>
        <v/>
      </c>
      <c r="O154" s="31" t="str">
        <f t="shared" si="37"/>
        <v/>
      </c>
    </row>
    <row r="155" spans="1:15" ht="12" customHeight="1" x14ac:dyDescent="0.55000000000000004">
      <c r="C155" s="29" t="s">
        <v>45</v>
      </c>
      <c r="D155" s="8"/>
      <c r="E155" s="30" t="str">
        <f>IF(E151="","",(SUM(E149:E151)))</f>
        <v/>
      </c>
      <c r="F155" s="30" t="str">
        <f>IF(F151="","",(SUM(F149:F151)))</f>
        <v/>
      </c>
      <c r="G155" s="31" t="str">
        <f t="shared" si="35"/>
        <v/>
      </c>
      <c r="H155" s="32"/>
      <c r="I155" s="30" t="str">
        <f>IF(I151="","",(SUM(I149:I151)))</f>
        <v/>
      </c>
      <c r="J155" s="30" t="str">
        <f>IF(J151="","",(SUM(J149:J151)))</f>
        <v/>
      </c>
      <c r="K155" s="31" t="str">
        <f t="shared" si="36"/>
        <v/>
      </c>
      <c r="L155" s="32"/>
      <c r="M155" s="30" t="str">
        <f>IF(M151="","",(SUM(M149:M151)))</f>
        <v/>
      </c>
      <c r="N155" s="30" t="str">
        <f>IF(N151="","",(SUM(N149:N151)))</f>
        <v/>
      </c>
      <c r="O155" s="31" t="str">
        <f t="shared" si="37"/>
        <v/>
      </c>
    </row>
    <row r="156" spans="1:15" ht="12" customHeight="1" x14ac:dyDescent="0.55000000000000004">
      <c r="C156" s="33" t="s">
        <v>44</v>
      </c>
      <c r="D156" s="8"/>
      <c r="E156" s="34">
        <f>+SUM(E140:E151)</f>
        <v>231853.19062999994</v>
      </c>
      <c r="F156" s="34">
        <f>+SUM(F140:F151)</f>
        <v>227183.77274999968</v>
      </c>
      <c r="G156" s="35">
        <f t="shared" si="35"/>
        <v>-2.0139545491318637E-2</v>
      </c>
      <c r="H156" s="32"/>
      <c r="I156" s="34">
        <f>+SUM(I140:I151)</f>
        <v>36743.690249999992</v>
      </c>
      <c r="J156" s="34">
        <f>+SUM(J140:J151)</f>
        <v>32234.374879999996</v>
      </c>
      <c r="K156" s="35">
        <f t="shared" si="36"/>
        <v>-0.12272352992633878</v>
      </c>
      <c r="L156" s="32"/>
      <c r="M156" s="34">
        <f>+SUM(M140:M151)</f>
        <v>268596.88087999995</v>
      </c>
      <c r="N156" s="34">
        <f>+SUM(N140:N151)</f>
        <v>259418.14762999964</v>
      </c>
      <c r="O156" s="35">
        <f t="shared" si="37"/>
        <v>-3.4172895902320845E-2</v>
      </c>
    </row>
    <row r="159" spans="1:15" ht="12" customHeight="1" x14ac:dyDescent="0.55000000000000004">
      <c r="A159" s="13" t="s">
        <v>34</v>
      </c>
      <c r="C159" s="4" t="s">
        <v>15</v>
      </c>
      <c r="D159" s="4"/>
      <c r="E159" s="36">
        <v>31947.802840000029</v>
      </c>
      <c r="F159" s="36">
        <v>29054.761020000089</v>
      </c>
      <c r="G159" s="26">
        <f>IF(E159="","",((F159-E159)/E159))</f>
        <v>-9.0555267117703855E-2</v>
      </c>
      <c r="I159" s="36">
        <v>3330.7495699999886</v>
      </c>
      <c r="J159" s="36">
        <v>2369.5624999999932</v>
      </c>
      <c r="K159" s="26">
        <f>IF(I159="","",((J159-I159)/I159))</f>
        <v>-0.28857980757766749</v>
      </c>
      <c r="M159" s="21">
        <f>IF(E159="","",(E159+I159))</f>
        <v>35278.552410000018</v>
      </c>
      <c r="N159" s="21">
        <f>IF(F159="","",(F159+J159))</f>
        <v>31424.323520000082</v>
      </c>
      <c r="O159" s="26">
        <f>IF(M159="","",((N159-M159)/M159))</f>
        <v>-0.10925133336557827</v>
      </c>
    </row>
    <row r="160" spans="1:15" ht="12" customHeight="1" x14ac:dyDescent="0.55000000000000004">
      <c r="C160" s="4" t="s">
        <v>14</v>
      </c>
      <c r="D160" s="4"/>
      <c r="E160" s="36">
        <v>32153.494440000108</v>
      </c>
      <c r="F160" s="36">
        <v>31963.148010000121</v>
      </c>
      <c r="G160" s="26">
        <f t="shared" ref="G160:G175" si="40">IF(E160="","",((F160-E160)/E160))</f>
        <v>-5.9199298028144972E-3</v>
      </c>
      <c r="I160" s="36">
        <v>3441.5667800000006</v>
      </c>
      <c r="J160" s="36">
        <v>2483.4598199999937</v>
      </c>
      <c r="K160" s="26">
        <f t="shared" ref="K160:K175" si="41">IF(I160="","",((J160-I160)/I160))</f>
        <v>-0.27839266858567446</v>
      </c>
      <c r="M160" s="21">
        <f>IF(E160="","",(E160+I160))</f>
        <v>35595.061220000105</v>
      </c>
      <c r="N160" s="21">
        <f>IF(F160="","",(F160+J160))</f>
        <v>34446.607830000117</v>
      </c>
      <c r="O160" s="26">
        <f t="shared" ref="O160:O175" si="42">IF(M160="","",((N160-M160)/M160))</f>
        <v>-3.2264402718731565E-2</v>
      </c>
    </row>
    <row r="161" spans="3:15" ht="12" customHeight="1" x14ac:dyDescent="0.55000000000000004">
      <c r="C161" s="18" t="s">
        <v>13</v>
      </c>
      <c r="D161" s="4"/>
      <c r="E161" s="37">
        <v>38134.395340000054</v>
      </c>
      <c r="F161" s="37">
        <v>39424.591369999936</v>
      </c>
      <c r="G161" s="28">
        <f t="shared" si="40"/>
        <v>3.3832869736014043E-2</v>
      </c>
      <c r="I161" s="37">
        <v>4315.1940599999934</v>
      </c>
      <c r="J161" s="37">
        <v>3239.4476499999928</v>
      </c>
      <c r="K161" s="28">
        <f t="shared" si="41"/>
        <v>-0.2492927073597247</v>
      </c>
      <c r="M161" s="27">
        <f t="shared" ref="M161:M170" si="43">IF(E161="","",(E161+I161))</f>
        <v>42449.589400000048</v>
      </c>
      <c r="N161" s="27">
        <f t="shared" ref="N161:N170" si="44">IF(F161="","",(F161+J161))</f>
        <v>42664.039019999931</v>
      </c>
      <c r="O161" s="28">
        <f t="shared" si="42"/>
        <v>5.0518655900092819E-3</v>
      </c>
    </row>
    <row r="162" spans="3:15" ht="12" customHeight="1" x14ac:dyDescent="0.55000000000000004">
      <c r="C162" s="4" t="s">
        <v>16</v>
      </c>
      <c r="D162" s="4"/>
      <c r="E162" s="36">
        <v>48469.764039999856</v>
      </c>
      <c r="F162" s="36">
        <v>41191.273499999916</v>
      </c>
      <c r="G162" s="26">
        <f t="shared" si="40"/>
        <v>-0.15016558640544111</v>
      </c>
      <c r="I162" s="36">
        <v>5528.1511599999985</v>
      </c>
      <c r="J162" s="36">
        <v>4304.1194499999974</v>
      </c>
      <c r="K162" s="26">
        <f t="shared" si="41"/>
        <v>-0.22141791614829892</v>
      </c>
      <c r="M162" s="21">
        <f t="shared" si="43"/>
        <v>53997.915199999858</v>
      </c>
      <c r="N162" s="21">
        <f t="shared" si="44"/>
        <v>45495.392949999914</v>
      </c>
      <c r="O162" s="26">
        <f t="shared" si="42"/>
        <v>-0.15746019487063392</v>
      </c>
    </row>
    <row r="163" spans="3:15" ht="12" customHeight="1" x14ac:dyDescent="0.55000000000000004">
      <c r="C163" s="4" t="s">
        <v>17</v>
      </c>
      <c r="D163" s="4"/>
      <c r="E163" s="36">
        <v>51769.406710000032</v>
      </c>
      <c r="F163" s="36">
        <v>54702.177999999964</v>
      </c>
      <c r="G163" s="26">
        <f t="shared" si="40"/>
        <v>5.6650664482763388E-2</v>
      </c>
      <c r="I163" s="36">
        <v>6330.2772900000055</v>
      </c>
      <c r="J163" s="36">
        <v>5579.0877199999914</v>
      </c>
      <c r="K163" s="26">
        <f t="shared" si="41"/>
        <v>-0.11866613982086928</v>
      </c>
      <c r="M163" s="21">
        <f t="shared" si="43"/>
        <v>58099.684000000037</v>
      </c>
      <c r="N163" s="21">
        <f t="shared" si="44"/>
        <v>60281.265719999952</v>
      </c>
      <c r="O163" s="26">
        <f t="shared" si="42"/>
        <v>3.7548942951220063E-2</v>
      </c>
    </row>
    <row r="164" spans="3:15" ht="12" customHeight="1" x14ac:dyDescent="0.55000000000000004">
      <c r="C164" s="18" t="s">
        <v>18</v>
      </c>
      <c r="D164" s="4"/>
      <c r="E164" s="37"/>
      <c r="F164" s="37"/>
      <c r="G164" s="28" t="str">
        <f t="shared" si="40"/>
        <v/>
      </c>
      <c r="I164" s="37"/>
      <c r="J164" s="37"/>
      <c r="K164" s="28" t="str">
        <f t="shared" si="41"/>
        <v/>
      </c>
      <c r="M164" s="27" t="str">
        <f t="shared" si="43"/>
        <v/>
      </c>
      <c r="N164" s="27" t="str">
        <f t="shared" si="44"/>
        <v/>
      </c>
      <c r="O164" s="28" t="str">
        <f t="shared" si="42"/>
        <v/>
      </c>
    </row>
    <row r="165" spans="3:15" ht="12" customHeight="1" x14ac:dyDescent="0.55000000000000004">
      <c r="C165" s="4" t="s">
        <v>19</v>
      </c>
      <c r="D165" s="4"/>
      <c r="E165" s="36"/>
      <c r="F165" s="36"/>
      <c r="G165" s="26" t="str">
        <f t="shared" si="40"/>
        <v/>
      </c>
      <c r="I165" s="36"/>
      <c r="J165" s="36"/>
      <c r="K165" s="26" t="str">
        <f t="shared" si="41"/>
        <v/>
      </c>
      <c r="M165" s="21" t="str">
        <f t="shared" si="43"/>
        <v/>
      </c>
      <c r="N165" s="21" t="str">
        <f t="shared" si="44"/>
        <v/>
      </c>
      <c r="O165" s="26" t="str">
        <f t="shared" si="42"/>
        <v/>
      </c>
    </row>
    <row r="166" spans="3:15" ht="12" customHeight="1" x14ac:dyDescent="0.55000000000000004">
      <c r="C166" s="4" t="s">
        <v>20</v>
      </c>
      <c r="D166" s="4"/>
      <c r="E166" s="36"/>
      <c r="F166" s="36"/>
      <c r="G166" s="26" t="str">
        <f t="shared" si="40"/>
        <v/>
      </c>
      <c r="I166" s="36"/>
      <c r="J166" s="36"/>
      <c r="K166" s="26" t="str">
        <f t="shared" si="41"/>
        <v/>
      </c>
      <c r="M166" s="21" t="str">
        <f t="shared" si="43"/>
        <v/>
      </c>
      <c r="N166" s="21" t="str">
        <f t="shared" si="44"/>
        <v/>
      </c>
      <c r="O166" s="26" t="str">
        <f t="shared" si="42"/>
        <v/>
      </c>
    </row>
    <row r="167" spans="3:15" ht="12" customHeight="1" x14ac:dyDescent="0.55000000000000004">
      <c r="C167" s="18" t="s">
        <v>21</v>
      </c>
      <c r="D167" s="4"/>
      <c r="E167" s="37"/>
      <c r="F167" s="37"/>
      <c r="G167" s="28" t="str">
        <f t="shared" si="40"/>
        <v/>
      </c>
      <c r="I167" s="37"/>
      <c r="J167" s="37"/>
      <c r="K167" s="28" t="str">
        <f t="shared" si="41"/>
        <v/>
      </c>
      <c r="M167" s="27" t="str">
        <f t="shared" si="43"/>
        <v/>
      </c>
      <c r="N167" s="27" t="str">
        <f t="shared" si="44"/>
        <v/>
      </c>
      <c r="O167" s="28" t="str">
        <f t="shared" si="42"/>
        <v/>
      </c>
    </row>
    <row r="168" spans="3:15" ht="12" customHeight="1" x14ac:dyDescent="0.55000000000000004">
      <c r="C168" s="4" t="s">
        <v>22</v>
      </c>
      <c r="D168" s="4"/>
      <c r="E168" s="36"/>
      <c r="F168" s="36"/>
      <c r="G168" s="26" t="str">
        <f t="shared" si="40"/>
        <v/>
      </c>
      <c r="I168" s="36"/>
      <c r="J168" s="36"/>
      <c r="K168" s="26" t="str">
        <f t="shared" si="41"/>
        <v/>
      </c>
      <c r="M168" s="21" t="str">
        <f t="shared" si="43"/>
        <v/>
      </c>
      <c r="N168" s="21" t="str">
        <f t="shared" si="44"/>
        <v/>
      </c>
      <c r="O168" s="26" t="str">
        <f t="shared" si="42"/>
        <v/>
      </c>
    </row>
    <row r="169" spans="3:15" ht="12" customHeight="1" x14ac:dyDescent="0.55000000000000004">
      <c r="C169" s="4" t="s">
        <v>23</v>
      </c>
      <c r="D169" s="4"/>
      <c r="E169" s="36"/>
      <c r="F169" s="36"/>
      <c r="G169" s="26" t="str">
        <f t="shared" si="40"/>
        <v/>
      </c>
      <c r="I169" s="36"/>
      <c r="J169" s="36"/>
      <c r="K169" s="26" t="str">
        <f t="shared" si="41"/>
        <v/>
      </c>
      <c r="M169" s="21" t="str">
        <f t="shared" si="43"/>
        <v/>
      </c>
      <c r="N169" s="21" t="str">
        <f t="shared" si="44"/>
        <v/>
      </c>
      <c r="O169" s="26" t="str">
        <f t="shared" si="42"/>
        <v/>
      </c>
    </row>
    <row r="170" spans="3:15" ht="12" customHeight="1" x14ac:dyDescent="0.55000000000000004">
      <c r="C170" s="18" t="s">
        <v>24</v>
      </c>
      <c r="D170" s="18"/>
      <c r="E170" s="37"/>
      <c r="F170" s="37"/>
      <c r="G170" s="28" t="str">
        <f t="shared" si="40"/>
        <v/>
      </c>
      <c r="I170" s="37"/>
      <c r="J170" s="37"/>
      <c r="K170" s="28" t="str">
        <f t="shared" si="41"/>
        <v/>
      </c>
      <c r="M170" s="27" t="str">
        <f t="shared" si="43"/>
        <v/>
      </c>
      <c r="N170" s="27" t="str">
        <f t="shared" si="44"/>
        <v/>
      </c>
      <c r="O170" s="28" t="str">
        <f t="shared" si="42"/>
        <v/>
      </c>
    </row>
    <row r="171" spans="3:15" ht="12" customHeight="1" x14ac:dyDescent="0.55000000000000004">
      <c r="C171" s="29" t="s">
        <v>40</v>
      </c>
      <c r="D171" s="8"/>
      <c r="E171" s="30">
        <f>IF(E161="","",(SUM(E159:E161)))</f>
        <v>102235.69262000019</v>
      </c>
      <c r="F171" s="30">
        <f>IF(F161="","",(SUM(F159:F161)))</f>
        <v>100442.50040000015</v>
      </c>
      <c r="G171" s="31">
        <f t="shared" si="40"/>
        <v>-1.7539786487926055E-2</v>
      </c>
      <c r="H171" s="32"/>
      <c r="I171" s="30">
        <f>IF(I161="","",(SUM(I159:I161)))</f>
        <v>11087.510409999983</v>
      </c>
      <c r="J171" s="30">
        <f>IF(J161="","",(SUM(J159:J161)))</f>
        <v>8092.4699699999801</v>
      </c>
      <c r="K171" s="31">
        <f t="shared" si="41"/>
        <v>-0.27012740725805617</v>
      </c>
      <c r="L171" s="32"/>
      <c r="M171" s="30">
        <f>IF(M161="","",(SUM(M159:M161)))</f>
        <v>113323.20303000018</v>
      </c>
      <c r="N171" s="30">
        <f>IF(N161="","",(SUM(N159:N161)))</f>
        <v>108534.97037000014</v>
      </c>
      <c r="O171" s="31">
        <f t="shared" si="42"/>
        <v>-4.2252888481562278E-2</v>
      </c>
    </row>
    <row r="172" spans="3:15" ht="12" customHeight="1" x14ac:dyDescent="0.55000000000000004">
      <c r="C172" s="29" t="s">
        <v>41</v>
      </c>
      <c r="D172" s="8"/>
      <c r="E172" s="30" t="str">
        <f>IF(E164="","",(SUM(E162:E164)))</f>
        <v/>
      </c>
      <c r="F172" s="30" t="str">
        <f>IF(F164="","",(SUM(F162:F164)))</f>
        <v/>
      </c>
      <c r="G172" s="31" t="str">
        <f t="shared" si="40"/>
        <v/>
      </c>
      <c r="H172" s="32"/>
      <c r="I172" s="30" t="str">
        <f>IF(I164="","",(SUM(I162:I164)))</f>
        <v/>
      </c>
      <c r="J172" s="30" t="str">
        <f>IF(J164="","",(SUM(J162:J164)))</f>
        <v/>
      </c>
      <c r="K172" s="31" t="str">
        <f t="shared" si="41"/>
        <v/>
      </c>
      <c r="L172" s="32"/>
      <c r="M172" s="30" t="str">
        <f>IF(M164="","",(SUM(M162:M164)))</f>
        <v/>
      </c>
      <c r="N172" s="30" t="str">
        <f>IF(N164="","",(SUM(N162:N164)))</f>
        <v/>
      </c>
      <c r="O172" s="31" t="str">
        <f t="shared" si="42"/>
        <v/>
      </c>
    </row>
    <row r="173" spans="3:15" ht="12" customHeight="1" x14ac:dyDescent="0.55000000000000004">
      <c r="C173" s="29" t="s">
        <v>42</v>
      </c>
      <c r="D173" s="8"/>
      <c r="E173" s="30" t="str">
        <f>IF(E167="","",(SUM(E165:E167)))</f>
        <v/>
      </c>
      <c r="F173" s="30" t="str">
        <f>IF(F167="","",(SUM(F165:F167)))</f>
        <v/>
      </c>
      <c r="G173" s="31" t="str">
        <f t="shared" si="40"/>
        <v/>
      </c>
      <c r="H173" s="32"/>
      <c r="I173" s="30" t="str">
        <f>IF(I167="","",(SUM(I165:I167)))</f>
        <v/>
      </c>
      <c r="J173" s="30" t="str">
        <f>IF(J167="","",(SUM(J165:J167)))</f>
        <v/>
      </c>
      <c r="K173" s="31" t="str">
        <f t="shared" si="41"/>
        <v/>
      </c>
      <c r="L173" s="32"/>
      <c r="M173" s="30" t="str">
        <f>IF(M167="","",(SUM(M165:M167)))</f>
        <v/>
      </c>
      <c r="N173" s="30" t="str">
        <f>IF(N167="","",(SUM(N165:N167)))</f>
        <v/>
      </c>
      <c r="O173" s="31" t="str">
        <f t="shared" si="42"/>
        <v/>
      </c>
    </row>
    <row r="174" spans="3:15" ht="12" customHeight="1" x14ac:dyDescent="0.55000000000000004">
      <c r="C174" s="29" t="s">
        <v>45</v>
      </c>
      <c r="D174" s="8"/>
      <c r="E174" s="30" t="str">
        <f>IF(E170="","",(SUM(E168:E170)))</f>
        <v/>
      </c>
      <c r="F174" s="30" t="str">
        <f>IF(F170="","",(SUM(F168:F170)))</f>
        <v/>
      </c>
      <c r="G174" s="31" t="str">
        <f t="shared" si="40"/>
        <v/>
      </c>
      <c r="H174" s="32"/>
      <c r="I174" s="30" t="str">
        <f>IF(I170="","",(SUM(I168:I170)))</f>
        <v/>
      </c>
      <c r="J174" s="30" t="str">
        <f>IF(J170="","",(SUM(J168:J170)))</f>
        <v/>
      </c>
      <c r="K174" s="31" t="str">
        <f t="shared" si="41"/>
        <v/>
      </c>
      <c r="L174" s="32"/>
      <c r="M174" s="30" t="str">
        <f>IF(M170="","",(SUM(M168:M170)))</f>
        <v/>
      </c>
      <c r="N174" s="30" t="str">
        <f>IF(N170="","",(SUM(N168:N170)))</f>
        <v/>
      </c>
      <c r="O174" s="31" t="str">
        <f t="shared" si="42"/>
        <v/>
      </c>
    </row>
    <row r="175" spans="3:15" ht="12" customHeight="1" x14ac:dyDescent="0.55000000000000004">
      <c r="C175" s="33" t="s">
        <v>44</v>
      </c>
      <c r="D175" s="8"/>
      <c r="E175" s="34">
        <f>+SUM(E159:E170)</f>
        <v>202474.86337000009</v>
      </c>
      <c r="F175" s="34">
        <f>+SUM(F159:F170)</f>
        <v>196335.95190000001</v>
      </c>
      <c r="G175" s="35">
        <f t="shared" si="40"/>
        <v>-3.0319375787313939E-2</v>
      </c>
      <c r="H175" s="32"/>
      <c r="I175" s="34">
        <f>+SUM(I159:I170)</f>
        <v>22945.938859999987</v>
      </c>
      <c r="J175" s="34">
        <f>+SUM(J159:J170)</f>
        <v>17975.677139999971</v>
      </c>
      <c r="K175" s="35">
        <f t="shared" si="41"/>
        <v>-0.21660746811560272</v>
      </c>
      <c r="L175" s="32"/>
      <c r="M175" s="34">
        <f>+SUM(M159:M170)</f>
        <v>225420.80223000006</v>
      </c>
      <c r="N175" s="34">
        <f>+SUM(N159:N170)</f>
        <v>214311.62904000003</v>
      </c>
      <c r="O175" s="35">
        <f t="shared" si="42"/>
        <v>-4.9281934409341616E-2</v>
      </c>
    </row>
    <row r="178" spans="1:15" ht="12" customHeight="1" x14ac:dyDescent="0.55000000000000004">
      <c r="A178" s="13" t="s">
        <v>35</v>
      </c>
      <c r="C178" s="4" t="s">
        <v>15</v>
      </c>
      <c r="D178" s="4"/>
      <c r="E178" s="36">
        <v>149153.87172000023</v>
      </c>
      <c r="F178" s="36">
        <v>141579.62829999998</v>
      </c>
      <c r="G178" s="26">
        <f>IF(E178="","",((F178-E178)/E178))</f>
        <v>-5.0781406695355712E-2</v>
      </c>
      <c r="I178" s="36">
        <v>19154.976150000028</v>
      </c>
      <c r="J178" s="36">
        <v>15935.838370000009</v>
      </c>
      <c r="K178" s="26">
        <f>IF(I178="","",((J178-I178)/I178))</f>
        <v>-0.16805751961220869</v>
      </c>
      <c r="M178" s="21">
        <f>IF(E178="","",(E178+I178))</f>
        <v>168308.84787000026</v>
      </c>
      <c r="N178" s="21">
        <f>IF(F178="","",(F178+J178))</f>
        <v>157515.46666999999</v>
      </c>
      <c r="O178" s="26">
        <f>IF(M178="","",((N178-M178)/M178))</f>
        <v>-6.4128424242657425E-2</v>
      </c>
    </row>
    <row r="179" spans="1:15" ht="12" customHeight="1" x14ac:dyDescent="0.55000000000000004">
      <c r="C179" s="4" t="s">
        <v>14</v>
      </c>
      <c r="D179" s="4"/>
      <c r="E179" s="36">
        <v>133231.64462000001</v>
      </c>
      <c r="F179" s="36">
        <v>136968.79399000027</v>
      </c>
      <c r="G179" s="26">
        <f t="shared" ref="G179:G194" si="45">IF(E179="","",((F179-E179)/E179))</f>
        <v>2.8050013048020732E-2</v>
      </c>
      <c r="I179" s="36">
        <v>17508.567309999999</v>
      </c>
      <c r="J179" s="36">
        <v>15643.667989999993</v>
      </c>
      <c r="K179" s="26">
        <f t="shared" ref="K179:K194" si="46">IF(I179="","",((J179-I179)/I179))</f>
        <v>-0.10651353060366457</v>
      </c>
      <c r="M179" s="21">
        <f>IF(E179="","",(E179+I179))</f>
        <v>150740.21192999999</v>
      </c>
      <c r="N179" s="21">
        <f>IF(F179="","",(F179+J179))</f>
        <v>152612.46198000025</v>
      </c>
      <c r="O179" s="26">
        <f t="shared" ref="O179:O194" si="47">IF(M179="","",((N179-M179)/M179))</f>
        <v>1.2420375598713439E-2</v>
      </c>
    </row>
    <row r="180" spans="1:15" ht="12" customHeight="1" x14ac:dyDescent="0.55000000000000004">
      <c r="C180" s="18" t="s">
        <v>13</v>
      </c>
      <c r="D180" s="4"/>
      <c r="E180" s="37">
        <v>162469.92293000023</v>
      </c>
      <c r="F180" s="37">
        <v>148635.26024000012</v>
      </c>
      <c r="G180" s="28">
        <f t="shared" si="45"/>
        <v>-8.5152146566603248E-2</v>
      </c>
      <c r="I180" s="37">
        <v>22483.402879999987</v>
      </c>
      <c r="J180" s="37">
        <v>18529.286579999996</v>
      </c>
      <c r="K180" s="28">
        <f t="shared" si="46"/>
        <v>-0.1758682313840205</v>
      </c>
      <c r="M180" s="27">
        <f t="shared" ref="M180:M189" si="48">IF(E180="","",(E180+I180))</f>
        <v>184953.32581000021</v>
      </c>
      <c r="N180" s="27">
        <f t="shared" ref="N180:N189" si="49">IF(F180="","",(F180+J180))</f>
        <v>167164.54682000011</v>
      </c>
      <c r="O180" s="28">
        <f t="shared" si="47"/>
        <v>-9.6179827597554293E-2</v>
      </c>
    </row>
    <row r="181" spans="1:15" ht="12" customHeight="1" x14ac:dyDescent="0.55000000000000004">
      <c r="C181" s="4" t="s">
        <v>16</v>
      </c>
      <c r="D181" s="4"/>
      <c r="E181" s="36">
        <v>187016.3308899996</v>
      </c>
      <c r="F181" s="36">
        <v>181223.24532000028</v>
      </c>
      <c r="G181" s="26">
        <f t="shared" si="45"/>
        <v>-3.0976362023735448E-2</v>
      </c>
      <c r="I181" s="36">
        <v>29972.932300000033</v>
      </c>
      <c r="J181" s="36">
        <v>20618.711250000022</v>
      </c>
      <c r="K181" s="26">
        <f t="shared" si="46"/>
        <v>-0.31208895267147418</v>
      </c>
      <c r="M181" s="21">
        <f t="shared" si="48"/>
        <v>216989.26318999965</v>
      </c>
      <c r="N181" s="21">
        <f t="shared" si="49"/>
        <v>201841.9565700003</v>
      </c>
      <c r="O181" s="26">
        <f t="shared" si="47"/>
        <v>-6.9806710236792219E-2</v>
      </c>
    </row>
    <row r="182" spans="1:15" ht="12" customHeight="1" x14ac:dyDescent="0.55000000000000004">
      <c r="C182" s="4" t="s">
        <v>17</v>
      </c>
      <c r="D182" s="4"/>
      <c r="E182" s="36">
        <v>207116.83959000063</v>
      </c>
      <c r="F182" s="36">
        <v>209608.24702999982</v>
      </c>
      <c r="G182" s="26">
        <f t="shared" si="45"/>
        <v>1.2028995058688012E-2</v>
      </c>
      <c r="I182" s="36">
        <v>29211.508139999973</v>
      </c>
      <c r="J182" s="36">
        <v>27418.862340000014</v>
      </c>
      <c r="K182" s="26">
        <f t="shared" si="46"/>
        <v>-6.1367793521938989E-2</v>
      </c>
      <c r="M182" s="21">
        <f t="shared" si="48"/>
        <v>236328.34773000059</v>
      </c>
      <c r="N182" s="21">
        <f t="shared" si="49"/>
        <v>237027.10936999985</v>
      </c>
      <c r="O182" s="26">
        <f t="shared" si="47"/>
        <v>2.9567406818143249E-3</v>
      </c>
    </row>
    <row r="183" spans="1:15" ht="12" customHeight="1" x14ac:dyDescent="0.55000000000000004">
      <c r="C183" s="18" t="s">
        <v>18</v>
      </c>
      <c r="D183" s="4"/>
      <c r="E183" s="37"/>
      <c r="F183" s="37"/>
      <c r="G183" s="28" t="str">
        <f t="shared" si="45"/>
        <v/>
      </c>
      <c r="I183" s="37"/>
      <c r="J183" s="37"/>
      <c r="K183" s="28" t="str">
        <f t="shared" si="46"/>
        <v/>
      </c>
      <c r="M183" s="27" t="str">
        <f t="shared" si="48"/>
        <v/>
      </c>
      <c r="N183" s="27" t="str">
        <f t="shared" si="49"/>
        <v/>
      </c>
      <c r="O183" s="28" t="str">
        <f t="shared" si="47"/>
        <v/>
      </c>
    </row>
    <row r="184" spans="1:15" ht="12" customHeight="1" x14ac:dyDescent="0.55000000000000004">
      <c r="C184" s="4" t="s">
        <v>19</v>
      </c>
      <c r="D184" s="4"/>
      <c r="E184" s="36"/>
      <c r="F184" s="36"/>
      <c r="G184" s="26" t="str">
        <f t="shared" si="45"/>
        <v/>
      </c>
      <c r="I184" s="36"/>
      <c r="J184" s="36"/>
      <c r="K184" s="26" t="str">
        <f t="shared" si="46"/>
        <v/>
      </c>
      <c r="M184" s="21" t="str">
        <f t="shared" si="48"/>
        <v/>
      </c>
      <c r="N184" s="21" t="str">
        <f t="shared" si="49"/>
        <v/>
      </c>
      <c r="O184" s="26" t="str">
        <f t="shared" si="47"/>
        <v/>
      </c>
    </row>
    <row r="185" spans="1:15" ht="12" customHeight="1" x14ac:dyDescent="0.55000000000000004">
      <c r="C185" s="4" t="s">
        <v>20</v>
      </c>
      <c r="D185" s="4"/>
      <c r="E185" s="36"/>
      <c r="F185" s="36"/>
      <c r="G185" s="26" t="str">
        <f t="shared" si="45"/>
        <v/>
      </c>
      <c r="I185" s="36"/>
      <c r="J185" s="36"/>
      <c r="K185" s="26" t="str">
        <f t="shared" si="46"/>
        <v/>
      </c>
      <c r="M185" s="21" t="str">
        <f t="shared" si="48"/>
        <v/>
      </c>
      <c r="N185" s="21" t="str">
        <f t="shared" si="49"/>
        <v/>
      </c>
      <c r="O185" s="26" t="str">
        <f t="shared" si="47"/>
        <v/>
      </c>
    </row>
    <row r="186" spans="1:15" ht="12" customHeight="1" x14ac:dyDescent="0.55000000000000004">
      <c r="C186" s="18" t="s">
        <v>21</v>
      </c>
      <c r="D186" s="4"/>
      <c r="E186" s="37"/>
      <c r="F186" s="37"/>
      <c r="G186" s="28" t="str">
        <f t="shared" si="45"/>
        <v/>
      </c>
      <c r="I186" s="37"/>
      <c r="J186" s="37"/>
      <c r="K186" s="28" t="str">
        <f t="shared" si="46"/>
        <v/>
      </c>
      <c r="M186" s="27" t="str">
        <f t="shared" si="48"/>
        <v/>
      </c>
      <c r="N186" s="27" t="str">
        <f t="shared" si="49"/>
        <v/>
      </c>
      <c r="O186" s="28" t="str">
        <f t="shared" si="47"/>
        <v/>
      </c>
    </row>
    <row r="187" spans="1:15" ht="12" customHeight="1" x14ac:dyDescent="0.55000000000000004">
      <c r="C187" s="4" t="s">
        <v>22</v>
      </c>
      <c r="D187" s="4"/>
      <c r="E187" s="36"/>
      <c r="F187" s="36"/>
      <c r="G187" s="26" t="str">
        <f t="shared" si="45"/>
        <v/>
      </c>
      <c r="I187" s="36"/>
      <c r="J187" s="36"/>
      <c r="K187" s="26" t="str">
        <f t="shared" si="46"/>
        <v/>
      </c>
      <c r="M187" s="21" t="str">
        <f t="shared" si="48"/>
        <v/>
      </c>
      <c r="N187" s="21" t="str">
        <f t="shared" si="49"/>
        <v/>
      </c>
      <c r="O187" s="26" t="str">
        <f t="shared" si="47"/>
        <v/>
      </c>
    </row>
    <row r="188" spans="1:15" ht="12" customHeight="1" x14ac:dyDescent="0.55000000000000004">
      <c r="C188" s="4" t="s">
        <v>23</v>
      </c>
      <c r="D188" s="4"/>
      <c r="E188" s="36"/>
      <c r="F188" s="36"/>
      <c r="G188" s="26" t="str">
        <f t="shared" si="45"/>
        <v/>
      </c>
      <c r="I188" s="36"/>
      <c r="J188" s="36"/>
      <c r="K188" s="26" t="str">
        <f t="shared" si="46"/>
        <v/>
      </c>
      <c r="M188" s="21" t="str">
        <f t="shared" si="48"/>
        <v/>
      </c>
      <c r="N188" s="21" t="str">
        <f t="shared" si="49"/>
        <v/>
      </c>
      <c r="O188" s="26" t="str">
        <f t="shared" si="47"/>
        <v/>
      </c>
    </row>
    <row r="189" spans="1:15" ht="12" customHeight="1" x14ac:dyDescent="0.55000000000000004">
      <c r="C189" s="18" t="s">
        <v>24</v>
      </c>
      <c r="D189" s="18"/>
      <c r="E189" s="37"/>
      <c r="F189" s="37"/>
      <c r="G189" s="28" t="str">
        <f t="shared" si="45"/>
        <v/>
      </c>
      <c r="I189" s="37"/>
      <c r="J189" s="37"/>
      <c r="K189" s="28" t="str">
        <f t="shared" si="46"/>
        <v/>
      </c>
      <c r="M189" s="27" t="str">
        <f t="shared" si="48"/>
        <v/>
      </c>
      <c r="N189" s="27" t="str">
        <f t="shared" si="49"/>
        <v/>
      </c>
      <c r="O189" s="28" t="str">
        <f t="shared" si="47"/>
        <v/>
      </c>
    </row>
    <row r="190" spans="1:15" ht="12" customHeight="1" x14ac:dyDescent="0.55000000000000004">
      <c r="C190" s="29" t="s">
        <v>40</v>
      </c>
      <c r="D190" s="8"/>
      <c r="E190" s="30">
        <f>IF(E180="","",(SUM(E178:E180)))</f>
        <v>444855.43927000044</v>
      </c>
      <c r="F190" s="30">
        <f>IF(F180="","",(SUM(F178:F180)))</f>
        <v>427183.68253000034</v>
      </c>
      <c r="G190" s="31">
        <f t="shared" si="45"/>
        <v>-3.9724717694806934E-2</v>
      </c>
      <c r="H190" s="32"/>
      <c r="I190" s="30">
        <f>IF(I180="","",(SUM(I178:I180)))</f>
        <v>59146.946340000017</v>
      </c>
      <c r="J190" s="30">
        <f>IF(J180="","",(SUM(J178:J180)))</f>
        <v>50108.792939999999</v>
      </c>
      <c r="K190" s="31">
        <f t="shared" si="46"/>
        <v>-0.15280845350908129</v>
      </c>
      <c r="L190" s="32"/>
      <c r="M190" s="30">
        <f>IF(M180="","",(SUM(M178:M180)))</f>
        <v>504002.38561000046</v>
      </c>
      <c r="N190" s="30">
        <f>IF(N180="","",(SUM(N178:N180)))</f>
        <v>477292.47547000035</v>
      </c>
      <c r="O190" s="31">
        <f t="shared" si="47"/>
        <v>-5.2995602605477289E-2</v>
      </c>
    </row>
    <row r="191" spans="1:15" ht="12" customHeight="1" x14ac:dyDescent="0.55000000000000004">
      <c r="C191" s="29" t="s">
        <v>41</v>
      </c>
      <c r="D191" s="8"/>
      <c r="E191" s="30" t="str">
        <f>IF(E183="","",(SUM(E181:E183)))</f>
        <v/>
      </c>
      <c r="F191" s="30" t="str">
        <f>IF(F183="","",(SUM(F181:F183)))</f>
        <v/>
      </c>
      <c r="G191" s="31" t="str">
        <f t="shared" si="45"/>
        <v/>
      </c>
      <c r="H191" s="32"/>
      <c r="I191" s="30" t="str">
        <f>IF(I183="","",(SUM(I181:I183)))</f>
        <v/>
      </c>
      <c r="J191" s="30" t="str">
        <f>IF(J183="","",(SUM(J181:J183)))</f>
        <v/>
      </c>
      <c r="K191" s="31" t="str">
        <f t="shared" si="46"/>
        <v/>
      </c>
      <c r="L191" s="32"/>
      <c r="M191" s="30" t="str">
        <f>IF(M183="","",(SUM(M181:M183)))</f>
        <v/>
      </c>
      <c r="N191" s="30" t="str">
        <f>IF(N183="","",(SUM(N181:N183)))</f>
        <v/>
      </c>
      <c r="O191" s="31" t="str">
        <f t="shared" si="47"/>
        <v/>
      </c>
    </row>
    <row r="192" spans="1:15" ht="12" customHeight="1" x14ac:dyDescent="0.55000000000000004">
      <c r="C192" s="29" t="s">
        <v>42</v>
      </c>
      <c r="D192" s="8"/>
      <c r="E192" s="30" t="str">
        <f>IF(E186="","",(SUM(E184:E186)))</f>
        <v/>
      </c>
      <c r="F192" s="30" t="str">
        <f>IF(F186="","",(SUM(F184:F186)))</f>
        <v/>
      </c>
      <c r="G192" s="31" t="str">
        <f t="shared" si="45"/>
        <v/>
      </c>
      <c r="H192" s="32"/>
      <c r="I192" s="30" t="str">
        <f>IF(I186="","",(SUM(I184:I186)))</f>
        <v/>
      </c>
      <c r="J192" s="30" t="str">
        <f>IF(J186="","",(SUM(J184:J186)))</f>
        <v/>
      </c>
      <c r="K192" s="31" t="str">
        <f t="shared" si="46"/>
        <v/>
      </c>
      <c r="L192" s="32"/>
      <c r="M192" s="30" t="str">
        <f>IF(M186="","",(SUM(M184:M186)))</f>
        <v/>
      </c>
      <c r="N192" s="30" t="str">
        <f>IF(N186="","",(SUM(N184:N186)))</f>
        <v/>
      </c>
      <c r="O192" s="31" t="str">
        <f t="shared" si="47"/>
        <v/>
      </c>
    </row>
    <row r="193" spans="1:15" ht="12" customHeight="1" x14ac:dyDescent="0.55000000000000004">
      <c r="C193" s="29" t="s">
        <v>45</v>
      </c>
      <c r="D193" s="8"/>
      <c r="E193" s="30" t="str">
        <f>IF(E189="","",(SUM(E187:E189)))</f>
        <v/>
      </c>
      <c r="F193" s="30" t="str">
        <f>IF(F189="","",(SUM(F187:F189)))</f>
        <v/>
      </c>
      <c r="G193" s="31" t="str">
        <f t="shared" si="45"/>
        <v/>
      </c>
      <c r="H193" s="32"/>
      <c r="I193" s="30" t="str">
        <f>IF(I189="","",(SUM(I187:I189)))</f>
        <v/>
      </c>
      <c r="J193" s="30" t="str">
        <f>IF(J189="","",(SUM(J187:J189)))</f>
        <v/>
      </c>
      <c r="K193" s="31" t="str">
        <f t="shared" si="46"/>
        <v/>
      </c>
      <c r="L193" s="32"/>
      <c r="M193" s="30" t="str">
        <f>IF(M189="","",(SUM(M187:M189)))</f>
        <v/>
      </c>
      <c r="N193" s="30" t="str">
        <f>IF(N189="","",(SUM(N187:N189)))</f>
        <v/>
      </c>
      <c r="O193" s="31" t="str">
        <f t="shared" si="47"/>
        <v/>
      </c>
    </row>
    <row r="194" spans="1:15" ht="12" customHeight="1" x14ac:dyDescent="0.55000000000000004">
      <c r="C194" s="33" t="s">
        <v>44</v>
      </c>
      <c r="D194" s="8"/>
      <c r="E194" s="34">
        <f>+SUM(E178:E189)</f>
        <v>838988.60975000076</v>
      </c>
      <c r="F194" s="34">
        <f>+SUM(F178:F189)</f>
        <v>818015.17488000041</v>
      </c>
      <c r="G194" s="35">
        <f t="shared" si="45"/>
        <v>-2.4998473908066459E-2</v>
      </c>
      <c r="H194" s="32"/>
      <c r="I194" s="34">
        <f>+SUM(I178:I189)</f>
        <v>118331.38678000003</v>
      </c>
      <c r="J194" s="34">
        <f>+SUM(J178:J189)</f>
        <v>98146.366530000028</v>
      </c>
      <c r="K194" s="35">
        <f t="shared" si="46"/>
        <v>-0.17058044192051677</v>
      </c>
      <c r="L194" s="32"/>
      <c r="M194" s="34">
        <f>+SUM(M178:M189)</f>
        <v>957319.9965300007</v>
      </c>
      <c r="N194" s="34">
        <f>+SUM(N178:N189)</f>
        <v>916161.54141000053</v>
      </c>
      <c r="O194" s="35">
        <f t="shared" si="47"/>
        <v>-4.2993414186674558E-2</v>
      </c>
    </row>
    <row r="197" spans="1:15" ht="12" customHeight="1" x14ac:dyDescent="0.55000000000000004">
      <c r="A197" s="13" t="s">
        <v>36</v>
      </c>
      <c r="C197" s="4" t="s">
        <v>15</v>
      </c>
      <c r="D197" s="4"/>
      <c r="E197" s="36">
        <v>160293.40818999981</v>
      </c>
      <c r="F197" s="36">
        <v>155414.29743999973</v>
      </c>
      <c r="G197" s="26">
        <f>IF(E197="","",((F197-E197)/E197))</f>
        <v>-3.0438623803024683E-2</v>
      </c>
      <c r="I197" s="36">
        <v>22476.431050000101</v>
      </c>
      <c r="J197" s="36">
        <v>21583.945980000037</v>
      </c>
      <c r="K197" s="26">
        <f>IF(I197="","",((J197-I197)/I197))</f>
        <v>-3.9707597172107992E-2</v>
      </c>
      <c r="M197" s="21">
        <f>IF(E197="","",(E197+I197))</f>
        <v>182769.83923999991</v>
      </c>
      <c r="N197" s="21">
        <f>IF(F197="","",(F197+J197))</f>
        <v>176998.24341999978</v>
      </c>
      <c r="O197" s="26">
        <f>IF(M197="","",((N197-M197)/M197))</f>
        <v>-3.1578491527922713E-2</v>
      </c>
    </row>
    <row r="198" spans="1:15" ht="12" customHeight="1" x14ac:dyDescent="0.55000000000000004">
      <c r="C198" s="4" t="s">
        <v>14</v>
      </c>
      <c r="D198" s="4"/>
      <c r="E198" s="36">
        <v>161441.23998000001</v>
      </c>
      <c r="F198" s="36">
        <v>168846.04319000011</v>
      </c>
      <c r="G198" s="26">
        <f t="shared" ref="G198:G213" si="50">IF(E198="","",((F198-E198)/E198))</f>
        <v>4.5866862834536185E-2</v>
      </c>
      <c r="I198" s="36">
        <v>24874.493120000079</v>
      </c>
      <c r="J198" s="36">
        <v>24236.6108300001</v>
      </c>
      <c r="K198" s="26">
        <f t="shared" ref="K198:K213" si="51">IF(I198="","",((J198-I198)/I198))</f>
        <v>-2.5644031696352314E-2</v>
      </c>
      <c r="M198" s="21">
        <f>IF(E198="","",(E198+I198))</f>
        <v>186315.7331000001</v>
      </c>
      <c r="N198" s="21">
        <f>IF(F198="","",(F198+J198))</f>
        <v>193082.65402000022</v>
      </c>
      <c r="O198" s="26">
        <f t="shared" ref="O198:O213" si="52">IF(M198="","",((N198-M198)/M198))</f>
        <v>3.6319643045754774E-2</v>
      </c>
    </row>
    <row r="199" spans="1:15" ht="12" customHeight="1" x14ac:dyDescent="0.55000000000000004">
      <c r="C199" s="18" t="s">
        <v>13</v>
      </c>
      <c r="D199" s="4"/>
      <c r="E199" s="37">
        <v>194290.92565999983</v>
      </c>
      <c r="F199" s="37">
        <v>186457.94559000002</v>
      </c>
      <c r="G199" s="28">
        <f t="shared" si="50"/>
        <v>-4.0315727784977308E-2</v>
      </c>
      <c r="I199" s="37">
        <v>32401.873570000058</v>
      </c>
      <c r="J199" s="37">
        <v>28203.993440000057</v>
      </c>
      <c r="K199" s="28">
        <f t="shared" si="51"/>
        <v>-0.12955670976652089</v>
      </c>
      <c r="M199" s="27">
        <f t="shared" ref="M199:M208" si="53">IF(E199="","",(E199+I199))</f>
        <v>226692.79922999989</v>
      </c>
      <c r="N199" s="27">
        <f t="shared" ref="N199:N208" si="54">IF(F199="","",(F199+J199))</f>
        <v>214661.93903000007</v>
      </c>
      <c r="O199" s="28">
        <f t="shared" si="52"/>
        <v>-5.3071205794205441E-2</v>
      </c>
    </row>
    <row r="200" spans="1:15" ht="12" customHeight="1" x14ac:dyDescent="0.55000000000000004">
      <c r="C200" s="4" t="s">
        <v>16</v>
      </c>
      <c r="D200" s="4"/>
      <c r="E200" s="36">
        <v>211356.52351999961</v>
      </c>
      <c r="F200" s="36">
        <v>195446.41455000051</v>
      </c>
      <c r="G200" s="26">
        <f t="shared" si="50"/>
        <v>-7.5276167042431535E-2</v>
      </c>
      <c r="I200" s="36">
        <v>32913.481320000064</v>
      </c>
      <c r="J200" s="36">
        <v>26083.478430000061</v>
      </c>
      <c r="K200" s="26">
        <f t="shared" si="51"/>
        <v>-0.20751383980307525</v>
      </c>
      <c r="M200" s="21">
        <f t="shared" si="53"/>
        <v>244270.00483999966</v>
      </c>
      <c r="N200" s="21">
        <f t="shared" si="54"/>
        <v>221529.89298000059</v>
      </c>
      <c r="O200" s="26">
        <f t="shared" si="52"/>
        <v>-9.309416387367811E-2</v>
      </c>
    </row>
    <row r="201" spans="1:15" ht="12" customHeight="1" x14ac:dyDescent="0.55000000000000004">
      <c r="C201" s="4" t="s">
        <v>17</v>
      </c>
      <c r="D201" s="4"/>
      <c r="E201" s="36">
        <v>231928.74378000008</v>
      </c>
      <c r="F201" s="36">
        <v>208245.76904000016</v>
      </c>
      <c r="G201" s="26">
        <f t="shared" si="50"/>
        <v>-0.10211315059104879</v>
      </c>
      <c r="I201" s="36">
        <v>39475.827089999919</v>
      </c>
      <c r="J201" s="36">
        <v>33230.471279999925</v>
      </c>
      <c r="K201" s="26">
        <f t="shared" si="51"/>
        <v>-0.1582070920455034</v>
      </c>
      <c r="M201" s="21">
        <f t="shared" si="53"/>
        <v>271404.57087</v>
      </c>
      <c r="N201" s="21">
        <f t="shared" si="54"/>
        <v>241476.2403200001</v>
      </c>
      <c r="O201" s="26">
        <f t="shared" si="52"/>
        <v>-0.11027202104247265</v>
      </c>
    </row>
    <row r="202" spans="1:15" ht="12" customHeight="1" x14ac:dyDescent="0.55000000000000004">
      <c r="C202" s="18" t="s">
        <v>18</v>
      </c>
      <c r="D202" s="4"/>
      <c r="E202" s="37"/>
      <c r="F202" s="37"/>
      <c r="G202" s="28" t="str">
        <f t="shared" si="50"/>
        <v/>
      </c>
      <c r="I202" s="37"/>
      <c r="J202" s="37"/>
      <c r="K202" s="28" t="str">
        <f t="shared" si="51"/>
        <v/>
      </c>
      <c r="M202" s="27" t="str">
        <f t="shared" si="53"/>
        <v/>
      </c>
      <c r="N202" s="27" t="str">
        <f t="shared" si="54"/>
        <v/>
      </c>
      <c r="O202" s="28" t="str">
        <f t="shared" si="52"/>
        <v/>
      </c>
    </row>
    <row r="203" spans="1:15" ht="12" customHeight="1" x14ac:dyDescent="0.55000000000000004">
      <c r="C203" s="4" t="s">
        <v>19</v>
      </c>
      <c r="D203" s="4"/>
      <c r="E203" s="36"/>
      <c r="F203" s="36"/>
      <c r="G203" s="26" t="str">
        <f t="shared" si="50"/>
        <v/>
      </c>
      <c r="I203" s="36"/>
      <c r="J203" s="36"/>
      <c r="K203" s="26" t="str">
        <f t="shared" si="51"/>
        <v/>
      </c>
      <c r="M203" s="21" t="str">
        <f t="shared" si="53"/>
        <v/>
      </c>
      <c r="N203" s="21" t="str">
        <f t="shared" si="54"/>
        <v/>
      </c>
      <c r="O203" s="26" t="str">
        <f t="shared" si="52"/>
        <v/>
      </c>
    </row>
    <row r="204" spans="1:15" ht="12" customHeight="1" x14ac:dyDescent="0.55000000000000004">
      <c r="C204" s="4" t="s">
        <v>20</v>
      </c>
      <c r="D204" s="4"/>
      <c r="E204" s="36"/>
      <c r="F204" s="36"/>
      <c r="G204" s="26" t="str">
        <f t="shared" si="50"/>
        <v/>
      </c>
      <c r="I204" s="36"/>
      <c r="J204" s="36"/>
      <c r="K204" s="26" t="str">
        <f t="shared" si="51"/>
        <v/>
      </c>
      <c r="M204" s="21" t="str">
        <f t="shared" si="53"/>
        <v/>
      </c>
      <c r="N204" s="21" t="str">
        <f t="shared" si="54"/>
        <v/>
      </c>
      <c r="O204" s="26" t="str">
        <f t="shared" si="52"/>
        <v/>
      </c>
    </row>
    <row r="205" spans="1:15" ht="12" customHeight="1" x14ac:dyDescent="0.55000000000000004">
      <c r="C205" s="18" t="s">
        <v>21</v>
      </c>
      <c r="D205" s="4"/>
      <c r="E205" s="37"/>
      <c r="F205" s="37"/>
      <c r="G205" s="28" t="str">
        <f t="shared" si="50"/>
        <v/>
      </c>
      <c r="I205" s="37"/>
      <c r="J205" s="37"/>
      <c r="K205" s="28" t="str">
        <f t="shared" si="51"/>
        <v/>
      </c>
      <c r="M205" s="27" t="str">
        <f t="shared" si="53"/>
        <v/>
      </c>
      <c r="N205" s="27" t="str">
        <f t="shared" si="54"/>
        <v/>
      </c>
      <c r="O205" s="28" t="str">
        <f t="shared" si="52"/>
        <v/>
      </c>
    </row>
    <row r="206" spans="1:15" ht="12" customHeight="1" x14ac:dyDescent="0.55000000000000004">
      <c r="C206" s="4" t="s">
        <v>22</v>
      </c>
      <c r="D206" s="4"/>
      <c r="E206" s="36"/>
      <c r="F206" s="36"/>
      <c r="G206" s="26" t="str">
        <f t="shared" si="50"/>
        <v/>
      </c>
      <c r="I206" s="36"/>
      <c r="J206" s="36"/>
      <c r="K206" s="26" t="str">
        <f t="shared" si="51"/>
        <v/>
      </c>
      <c r="M206" s="21" t="str">
        <f t="shared" si="53"/>
        <v/>
      </c>
      <c r="N206" s="21" t="str">
        <f t="shared" si="54"/>
        <v/>
      </c>
      <c r="O206" s="26" t="str">
        <f t="shared" si="52"/>
        <v/>
      </c>
    </row>
    <row r="207" spans="1:15" ht="12" customHeight="1" x14ac:dyDescent="0.55000000000000004">
      <c r="C207" s="4" t="s">
        <v>23</v>
      </c>
      <c r="D207" s="4"/>
      <c r="E207" s="36"/>
      <c r="F207" s="36"/>
      <c r="G207" s="26" t="str">
        <f t="shared" si="50"/>
        <v/>
      </c>
      <c r="I207" s="36"/>
      <c r="J207" s="36"/>
      <c r="K207" s="26" t="str">
        <f t="shared" si="51"/>
        <v/>
      </c>
      <c r="M207" s="21" t="str">
        <f t="shared" si="53"/>
        <v/>
      </c>
      <c r="N207" s="21" t="str">
        <f t="shared" si="54"/>
        <v/>
      </c>
      <c r="O207" s="26" t="str">
        <f t="shared" si="52"/>
        <v/>
      </c>
    </row>
    <row r="208" spans="1:15" ht="12" customHeight="1" x14ac:dyDescent="0.55000000000000004">
      <c r="C208" s="18" t="s">
        <v>24</v>
      </c>
      <c r="D208" s="18"/>
      <c r="E208" s="37"/>
      <c r="F208" s="37"/>
      <c r="G208" s="28" t="str">
        <f t="shared" si="50"/>
        <v/>
      </c>
      <c r="I208" s="37"/>
      <c r="J208" s="37"/>
      <c r="K208" s="28" t="str">
        <f t="shared" si="51"/>
        <v/>
      </c>
      <c r="M208" s="27" t="str">
        <f t="shared" si="53"/>
        <v/>
      </c>
      <c r="N208" s="27" t="str">
        <f t="shared" si="54"/>
        <v/>
      </c>
      <c r="O208" s="28" t="str">
        <f t="shared" si="52"/>
        <v/>
      </c>
    </row>
    <row r="209" spans="1:15" ht="12" customHeight="1" x14ac:dyDescent="0.55000000000000004">
      <c r="C209" s="29" t="s">
        <v>40</v>
      </c>
      <c r="D209" s="8"/>
      <c r="E209" s="30">
        <f>IF(E199="","",(SUM(E197:E199)))</f>
        <v>516025.57382999966</v>
      </c>
      <c r="F209" s="30">
        <f>IF(F199="","",(SUM(F197:F199)))</f>
        <v>510718.28621999989</v>
      </c>
      <c r="G209" s="31">
        <f t="shared" si="50"/>
        <v>-1.028493136611134E-2</v>
      </c>
      <c r="H209" s="32"/>
      <c r="I209" s="30">
        <f>IF(I199="","",(SUM(I197:I199)))</f>
        <v>79752.797740000242</v>
      </c>
      <c r="J209" s="30">
        <f>IF(J199="","",(SUM(J197:J199)))</f>
        <v>74024.550250000204</v>
      </c>
      <c r="K209" s="31">
        <f t="shared" si="51"/>
        <v>-7.1825035012245339E-2</v>
      </c>
      <c r="L209" s="32"/>
      <c r="M209" s="30">
        <f>IF(M199="","",(SUM(M197:M199)))</f>
        <v>595778.37156999996</v>
      </c>
      <c r="N209" s="30">
        <f>IF(N199="","",(SUM(N197:N199)))</f>
        <v>584742.83646999998</v>
      </c>
      <c r="O209" s="31">
        <f t="shared" si="52"/>
        <v>-1.852288640643172E-2</v>
      </c>
    </row>
    <row r="210" spans="1:15" ht="12" customHeight="1" x14ac:dyDescent="0.55000000000000004">
      <c r="C210" s="29" t="s">
        <v>41</v>
      </c>
      <c r="D210" s="8"/>
      <c r="E210" s="30" t="str">
        <f>IF(E202="","",(SUM(E200:E202)))</f>
        <v/>
      </c>
      <c r="F210" s="30" t="str">
        <f>IF(F202="","",(SUM(F200:F202)))</f>
        <v/>
      </c>
      <c r="G210" s="31" t="str">
        <f t="shared" si="50"/>
        <v/>
      </c>
      <c r="H210" s="32"/>
      <c r="I210" s="30" t="str">
        <f>IF(I202="","",(SUM(I200:I202)))</f>
        <v/>
      </c>
      <c r="J210" s="30" t="str">
        <f>IF(J202="","",(SUM(J200:J202)))</f>
        <v/>
      </c>
      <c r="K210" s="31" t="str">
        <f t="shared" si="51"/>
        <v/>
      </c>
      <c r="L210" s="32"/>
      <c r="M210" s="30" t="str">
        <f>IF(M202="","",(SUM(M200:M202)))</f>
        <v/>
      </c>
      <c r="N210" s="30" t="str">
        <f>IF(N202="","",(SUM(N200:N202)))</f>
        <v/>
      </c>
      <c r="O210" s="31" t="str">
        <f t="shared" si="52"/>
        <v/>
      </c>
    </row>
    <row r="211" spans="1:15" ht="12" customHeight="1" x14ac:dyDescent="0.55000000000000004">
      <c r="C211" s="29" t="s">
        <v>42</v>
      </c>
      <c r="D211" s="8"/>
      <c r="E211" s="30" t="str">
        <f>IF(E205="","",(SUM(E203:E205)))</f>
        <v/>
      </c>
      <c r="F211" s="30" t="str">
        <f>IF(F205="","",(SUM(F203:F205)))</f>
        <v/>
      </c>
      <c r="G211" s="31" t="str">
        <f t="shared" si="50"/>
        <v/>
      </c>
      <c r="H211" s="32"/>
      <c r="I211" s="30" t="str">
        <f>IF(I205="","",(SUM(I203:I205)))</f>
        <v/>
      </c>
      <c r="J211" s="30" t="str">
        <f>IF(J205="","",(SUM(J203:J205)))</f>
        <v/>
      </c>
      <c r="K211" s="31" t="str">
        <f t="shared" si="51"/>
        <v/>
      </c>
      <c r="L211" s="32"/>
      <c r="M211" s="30" t="str">
        <f>IF(M205="","",(SUM(M203:M205)))</f>
        <v/>
      </c>
      <c r="N211" s="30" t="str">
        <f>IF(N205="","",(SUM(N203:N205)))</f>
        <v/>
      </c>
      <c r="O211" s="31" t="str">
        <f t="shared" si="52"/>
        <v/>
      </c>
    </row>
    <row r="212" spans="1:15" ht="12" customHeight="1" x14ac:dyDescent="0.55000000000000004">
      <c r="C212" s="29" t="s">
        <v>45</v>
      </c>
      <c r="D212" s="8"/>
      <c r="E212" s="30" t="str">
        <f>IF(E208="","",(SUM(E206:E208)))</f>
        <v/>
      </c>
      <c r="F212" s="30" t="str">
        <f>IF(F208="","",(SUM(F206:F208)))</f>
        <v/>
      </c>
      <c r="G212" s="31" t="str">
        <f t="shared" si="50"/>
        <v/>
      </c>
      <c r="H212" s="32"/>
      <c r="I212" s="30" t="str">
        <f>IF(I208="","",(SUM(I206:I208)))</f>
        <v/>
      </c>
      <c r="J212" s="30" t="str">
        <f>IF(J208="","",(SUM(J206:J208)))</f>
        <v/>
      </c>
      <c r="K212" s="31" t="str">
        <f t="shared" si="51"/>
        <v/>
      </c>
      <c r="L212" s="32"/>
      <c r="M212" s="30" t="str">
        <f>IF(M208="","",(SUM(M206:M208)))</f>
        <v/>
      </c>
      <c r="N212" s="30" t="str">
        <f>IF(N208="","",(SUM(N206:N208)))</f>
        <v/>
      </c>
      <c r="O212" s="31" t="str">
        <f t="shared" si="52"/>
        <v/>
      </c>
    </row>
    <row r="213" spans="1:15" ht="12" customHeight="1" x14ac:dyDescent="0.55000000000000004">
      <c r="C213" s="33" t="s">
        <v>44</v>
      </c>
      <c r="D213" s="8"/>
      <c r="E213" s="34">
        <f>+SUM(E197:E208)</f>
        <v>959310.84112999937</v>
      </c>
      <c r="F213" s="34">
        <f>+SUM(F197:F208)</f>
        <v>914410.46981000062</v>
      </c>
      <c r="G213" s="35">
        <f t="shared" si="50"/>
        <v>-4.6804820080120574E-2</v>
      </c>
      <c r="H213" s="32"/>
      <c r="I213" s="34">
        <f>+SUM(I197:I208)</f>
        <v>152142.10615000024</v>
      </c>
      <c r="J213" s="34">
        <f>+SUM(J197:J208)</f>
        <v>133338.49996000019</v>
      </c>
      <c r="K213" s="35">
        <f t="shared" si="51"/>
        <v>-0.12359238783943981</v>
      </c>
      <c r="L213" s="32"/>
      <c r="M213" s="34">
        <f>+SUM(M197:M208)</f>
        <v>1111452.9472799995</v>
      </c>
      <c r="N213" s="34">
        <f>+SUM(N197:N208)</f>
        <v>1047748.9697700007</v>
      </c>
      <c r="O213" s="35">
        <f t="shared" si="52"/>
        <v>-5.7315946361830461E-2</v>
      </c>
    </row>
    <row r="216" spans="1:15" ht="12" customHeight="1" x14ac:dyDescent="0.55000000000000004">
      <c r="A216" s="13" t="s">
        <v>37</v>
      </c>
      <c r="C216" s="4" t="s">
        <v>15</v>
      </c>
      <c r="D216" s="4"/>
      <c r="E216" s="36">
        <v>1856.283550000001</v>
      </c>
      <c r="F216" s="36">
        <v>1617.1220800000003</v>
      </c>
      <c r="G216" s="26">
        <f>IF(E216="","",((F216-E216)/E216))</f>
        <v>-0.12883886731636476</v>
      </c>
      <c r="I216" s="36">
        <v>145.38535999999999</v>
      </c>
      <c r="J216" s="36">
        <v>124.76457000000003</v>
      </c>
      <c r="K216" s="26">
        <f>IF(I216="","",((J216-I216)/I216))</f>
        <v>-0.14183539525575312</v>
      </c>
      <c r="M216" s="21">
        <f>IF(E216="","",(E216+I216))</f>
        <v>2001.668910000001</v>
      </c>
      <c r="N216" s="21">
        <f>IF(F216="","",(F216+J216))</f>
        <v>1741.8866500000004</v>
      </c>
      <c r="O216" s="26">
        <f>IF(M216="","",((N216-M216)/M216))</f>
        <v>-0.12978283206686789</v>
      </c>
    </row>
    <row r="217" spans="1:15" ht="12" customHeight="1" x14ac:dyDescent="0.55000000000000004">
      <c r="C217" s="4" t="s">
        <v>14</v>
      </c>
      <c r="D217" s="4"/>
      <c r="E217" s="36">
        <v>1903.555859999999</v>
      </c>
      <c r="F217" s="36">
        <v>1919.8517100000008</v>
      </c>
      <c r="G217" s="26">
        <f t="shared" ref="G217:G232" si="55">IF(E217="","",((F217-E217)/E217))</f>
        <v>8.5607416847760902E-3</v>
      </c>
      <c r="I217" s="36">
        <v>175.17011999999994</v>
      </c>
      <c r="J217" s="36">
        <v>149.65963999999991</v>
      </c>
      <c r="K217" s="26">
        <f t="shared" ref="K217:K232" si="56">IF(I217="","",((J217-I217)/I217))</f>
        <v>-0.14563259989774532</v>
      </c>
      <c r="M217" s="21">
        <f>IF(E217="","",(E217+I217))</f>
        <v>2078.7259799999988</v>
      </c>
      <c r="N217" s="21">
        <f>IF(F217="","",(F217+J217))</f>
        <v>2069.5113500000007</v>
      </c>
      <c r="O217" s="26">
        <f t="shared" ref="O217:O232" si="57">IF(M217="","",((N217-M217)/M217))</f>
        <v>-4.4328257253022493E-3</v>
      </c>
    </row>
    <row r="218" spans="1:15" ht="12" customHeight="1" x14ac:dyDescent="0.55000000000000004">
      <c r="C218" s="18" t="s">
        <v>13</v>
      </c>
      <c r="D218" s="4"/>
      <c r="E218" s="37">
        <v>2424.7698799999994</v>
      </c>
      <c r="F218" s="37">
        <v>2130.2837799999988</v>
      </c>
      <c r="G218" s="28">
        <f t="shared" si="55"/>
        <v>-0.12144909190310489</v>
      </c>
      <c r="I218" s="37">
        <v>202.39645999999996</v>
      </c>
      <c r="J218" s="37">
        <v>168.28020999999993</v>
      </c>
      <c r="K218" s="28">
        <f t="shared" si="56"/>
        <v>-0.16856149559137568</v>
      </c>
      <c r="M218" s="27">
        <f t="shared" ref="M218:M227" si="58">IF(E218="","",(E218+I218))</f>
        <v>2627.1663399999993</v>
      </c>
      <c r="N218" s="27">
        <f t="shared" ref="N218:N227" si="59">IF(F218="","",(F218+J218))</f>
        <v>2298.5639899999987</v>
      </c>
      <c r="O218" s="28">
        <f t="shared" si="57"/>
        <v>-0.12507862368547271</v>
      </c>
    </row>
    <row r="219" spans="1:15" ht="12" customHeight="1" x14ac:dyDescent="0.55000000000000004">
      <c r="C219" s="4" t="s">
        <v>16</v>
      </c>
      <c r="D219" s="4"/>
      <c r="E219" s="36">
        <v>2194.6155999999992</v>
      </c>
      <c r="F219" s="36">
        <v>2031.1338099999998</v>
      </c>
      <c r="G219" s="26">
        <f t="shared" si="55"/>
        <v>-7.4492220870023634E-2</v>
      </c>
      <c r="I219" s="36">
        <v>183.22363000000007</v>
      </c>
      <c r="J219" s="36">
        <v>169.96474000000003</v>
      </c>
      <c r="K219" s="26">
        <f t="shared" si="56"/>
        <v>-7.236451979474498E-2</v>
      </c>
      <c r="M219" s="21">
        <f t="shared" si="58"/>
        <v>2377.8392299999991</v>
      </c>
      <c r="N219" s="21">
        <f t="shared" si="59"/>
        <v>2201.0985499999997</v>
      </c>
      <c r="O219" s="26">
        <f t="shared" si="57"/>
        <v>-7.4328271554338646E-2</v>
      </c>
    </row>
    <row r="220" spans="1:15" ht="12" customHeight="1" x14ac:dyDescent="0.55000000000000004">
      <c r="C220" s="4" t="s">
        <v>17</v>
      </c>
      <c r="D220" s="4"/>
      <c r="E220" s="36">
        <v>2434.7545599999999</v>
      </c>
      <c r="F220" s="36">
        <v>2520.4770800000001</v>
      </c>
      <c r="G220" s="26">
        <f t="shared" si="55"/>
        <v>3.5207869166081471E-2</v>
      </c>
      <c r="I220" s="36">
        <v>232.59645000000003</v>
      </c>
      <c r="J220" s="36">
        <v>216.88582000000002</v>
      </c>
      <c r="K220" s="26">
        <f t="shared" si="56"/>
        <v>-6.7544582043277124E-2</v>
      </c>
      <c r="M220" s="21">
        <f t="shared" si="58"/>
        <v>2667.3510099999999</v>
      </c>
      <c r="N220" s="21">
        <f t="shared" si="59"/>
        <v>2737.3629000000001</v>
      </c>
      <c r="O220" s="26">
        <f t="shared" si="57"/>
        <v>2.6247722829699952E-2</v>
      </c>
    </row>
    <row r="221" spans="1:15" ht="12" customHeight="1" x14ac:dyDescent="0.55000000000000004">
      <c r="C221" s="18" t="s">
        <v>18</v>
      </c>
      <c r="D221" s="4"/>
      <c r="E221" s="37"/>
      <c r="F221" s="37"/>
      <c r="G221" s="28" t="str">
        <f t="shared" si="55"/>
        <v/>
      </c>
      <c r="I221" s="37"/>
      <c r="J221" s="37"/>
      <c r="K221" s="28" t="str">
        <f t="shared" si="56"/>
        <v/>
      </c>
      <c r="M221" s="27" t="str">
        <f t="shared" si="58"/>
        <v/>
      </c>
      <c r="N221" s="27" t="str">
        <f t="shared" si="59"/>
        <v/>
      </c>
      <c r="O221" s="28" t="str">
        <f t="shared" si="57"/>
        <v/>
      </c>
    </row>
    <row r="222" spans="1:15" ht="12" customHeight="1" x14ac:dyDescent="0.55000000000000004">
      <c r="C222" s="4" t="s">
        <v>19</v>
      </c>
      <c r="D222" s="4"/>
      <c r="E222" s="36"/>
      <c r="F222" s="36"/>
      <c r="G222" s="26" t="str">
        <f t="shared" si="55"/>
        <v/>
      </c>
      <c r="I222" s="36"/>
      <c r="J222" s="36"/>
      <c r="K222" s="26" t="str">
        <f t="shared" si="56"/>
        <v/>
      </c>
      <c r="M222" s="21" t="str">
        <f t="shared" si="58"/>
        <v/>
      </c>
      <c r="N222" s="21" t="str">
        <f t="shared" si="59"/>
        <v/>
      </c>
      <c r="O222" s="26" t="str">
        <f t="shared" si="57"/>
        <v/>
      </c>
    </row>
    <row r="223" spans="1:15" ht="12" customHeight="1" x14ac:dyDescent="0.55000000000000004">
      <c r="C223" s="4" t="s">
        <v>20</v>
      </c>
      <c r="D223" s="4"/>
      <c r="E223" s="36"/>
      <c r="F223" s="36"/>
      <c r="G223" s="26" t="str">
        <f t="shared" si="55"/>
        <v/>
      </c>
      <c r="I223" s="36"/>
      <c r="J223" s="36"/>
      <c r="K223" s="26" t="str">
        <f t="shared" si="56"/>
        <v/>
      </c>
      <c r="M223" s="21" t="str">
        <f t="shared" si="58"/>
        <v/>
      </c>
      <c r="N223" s="21" t="str">
        <f t="shared" si="59"/>
        <v/>
      </c>
      <c r="O223" s="26" t="str">
        <f t="shared" si="57"/>
        <v/>
      </c>
    </row>
    <row r="224" spans="1:15" ht="12" customHeight="1" x14ac:dyDescent="0.55000000000000004">
      <c r="C224" s="18" t="s">
        <v>21</v>
      </c>
      <c r="D224" s="4"/>
      <c r="E224" s="37"/>
      <c r="F224" s="37"/>
      <c r="G224" s="28" t="str">
        <f t="shared" si="55"/>
        <v/>
      </c>
      <c r="I224" s="37"/>
      <c r="J224" s="37"/>
      <c r="K224" s="28" t="str">
        <f t="shared" si="56"/>
        <v/>
      </c>
      <c r="M224" s="27" t="str">
        <f t="shared" si="58"/>
        <v/>
      </c>
      <c r="N224" s="27" t="str">
        <f t="shared" si="59"/>
        <v/>
      </c>
      <c r="O224" s="28" t="str">
        <f t="shared" si="57"/>
        <v/>
      </c>
    </row>
    <row r="225" spans="1:15" ht="12" customHeight="1" x14ac:dyDescent="0.55000000000000004">
      <c r="C225" s="4" t="s">
        <v>22</v>
      </c>
      <c r="D225" s="4"/>
      <c r="E225" s="36"/>
      <c r="F225" s="36"/>
      <c r="G225" s="26" t="str">
        <f t="shared" si="55"/>
        <v/>
      </c>
      <c r="I225" s="36"/>
      <c r="J225" s="36"/>
      <c r="K225" s="26" t="str">
        <f t="shared" si="56"/>
        <v/>
      </c>
      <c r="M225" s="21" t="str">
        <f t="shared" si="58"/>
        <v/>
      </c>
      <c r="N225" s="21" t="str">
        <f t="shared" si="59"/>
        <v/>
      </c>
      <c r="O225" s="26" t="str">
        <f t="shared" si="57"/>
        <v/>
      </c>
    </row>
    <row r="226" spans="1:15" ht="12" customHeight="1" x14ac:dyDescent="0.55000000000000004">
      <c r="C226" s="4" t="s">
        <v>23</v>
      </c>
      <c r="D226" s="4"/>
      <c r="E226" s="36"/>
      <c r="F226" s="36"/>
      <c r="G226" s="26" t="str">
        <f t="shared" si="55"/>
        <v/>
      </c>
      <c r="I226" s="36"/>
      <c r="J226" s="36"/>
      <c r="K226" s="26" t="str">
        <f t="shared" si="56"/>
        <v/>
      </c>
      <c r="M226" s="21" t="str">
        <f t="shared" si="58"/>
        <v/>
      </c>
      <c r="N226" s="21" t="str">
        <f t="shared" si="59"/>
        <v/>
      </c>
      <c r="O226" s="26" t="str">
        <f t="shared" si="57"/>
        <v/>
      </c>
    </row>
    <row r="227" spans="1:15" ht="12" customHeight="1" x14ac:dyDescent="0.55000000000000004">
      <c r="C227" s="18" t="s">
        <v>24</v>
      </c>
      <c r="D227" s="18"/>
      <c r="E227" s="37"/>
      <c r="F227" s="37"/>
      <c r="G227" s="28" t="str">
        <f t="shared" si="55"/>
        <v/>
      </c>
      <c r="I227" s="37"/>
      <c r="J227" s="37"/>
      <c r="K227" s="28" t="str">
        <f t="shared" si="56"/>
        <v/>
      </c>
      <c r="M227" s="27" t="str">
        <f t="shared" si="58"/>
        <v/>
      </c>
      <c r="N227" s="27" t="str">
        <f t="shared" si="59"/>
        <v/>
      </c>
      <c r="O227" s="28" t="str">
        <f t="shared" si="57"/>
        <v/>
      </c>
    </row>
    <row r="228" spans="1:15" ht="12" customHeight="1" x14ac:dyDescent="0.55000000000000004">
      <c r="C228" s="29" t="s">
        <v>40</v>
      </c>
      <c r="D228" s="8"/>
      <c r="E228" s="30">
        <f>IF(E218="","",(SUM(E216:E218)))</f>
        <v>6184.6092899999994</v>
      </c>
      <c r="F228" s="30">
        <f>IF(F218="","",(SUM(F216:F218)))</f>
        <v>5667.2575699999998</v>
      </c>
      <c r="G228" s="31">
        <f t="shared" si="55"/>
        <v>-8.3651479946601395E-2</v>
      </c>
      <c r="H228" s="32"/>
      <c r="I228" s="30">
        <f>IF(I218="","",(SUM(I216:I218)))</f>
        <v>522.95193999999992</v>
      </c>
      <c r="J228" s="30">
        <f>IF(J218="","",(SUM(J216:J218)))</f>
        <v>442.70441999999991</v>
      </c>
      <c r="K228" s="31">
        <f t="shared" si="56"/>
        <v>-0.15345104179171803</v>
      </c>
      <c r="L228" s="32"/>
      <c r="M228" s="30">
        <f>IF(M218="","",(SUM(M216:M218)))</f>
        <v>6707.5612299999993</v>
      </c>
      <c r="N228" s="30">
        <f>IF(N218="","",(SUM(N216:N218)))</f>
        <v>6109.9619899999998</v>
      </c>
      <c r="O228" s="31">
        <f t="shared" si="57"/>
        <v>-8.9093370825628612E-2</v>
      </c>
    </row>
    <row r="229" spans="1:15" ht="12" customHeight="1" x14ac:dyDescent="0.55000000000000004">
      <c r="C229" s="29" t="s">
        <v>41</v>
      </c>
      <c r="D229" s="8"/>
      <c r="E229" s="30" t="str">
        <f>IF(E221="","",(SUM(E219:E221)))</f>
        <v/>
      </c>
      <c r="F229" s="30" t="str">
        <f>IF(F221="","",(SUM(F219:F221)))</f>
        <v/>
      </c>
      <c r="G229" s="31" t="str">
        <f t="shared" si="55"/>
        <v/>
      </c>
      <c r="H229" s="32"/>
      <c r="I229" s="30" t="str">
        <f>IF(I221="","",(SUM(I219:I221)))</f>
        <v/>
      </c>
      <c r="J229" s="30" t="str">
        <f>IF(J221="","",(SUM(J219:J221)))</f>
        <v/>
      </c>
      <c r="K229" s="31" t="str">
        <f t="shared" si="56"/>
        <v/>
      </c>
      <c r="L229" s="32"/>
      <c r="M229" s="30" t="str">
        <f>IF(M221="","",(SUM(M219:M221)))</f>
        <v/>
      </c>
      <c r="N229" s="30" t="str">
        <f>IF(N221="","",(SUM(N219:N221)))</f>
        <v/>
      </c>
      <c r="O229" s="31" t="str">
        <f t="shared" si="57"/>
        <v/>
      </c>
    </row>
    <row r="230" spans="1:15" ht="12" customHeight="1" x14ac:dyDescent="0.55000000000000004">
      <c r="C230" s="29" t="s">
        <v>42</v>
      </c>
      <c r="D230" s="8"/>
      <c r="E230" s="30" t="str">
        <f>IF(E224="","",(SUM(E222:E224)))</f>
        <v/>
      </c>
      <c r="F230" s="30" t="str">
        <f>IF(F224="","",(SUM(F222:F224)))</f>
        <v/>
      </c>
      <c r="G230" s="31" t="str">
        <f t="shared" si="55"/>
        <v/>
      </c>
      <c r="H230" s="32"/>
      <c r="I230" s="30" t="str">
        <f>IF(I224="","",(SUM(I222:I224)))</f>
        <v/>
      </c>
      <c r="J230" s="30" t="str">
        <f>IF(J224="","",(SUM(J222:J224)))</f>
        <v/>
      </c>
      <c r="K230" s="31" t="str">
        <f t="shared" si="56"/>
        <v/>
      </c>
      <c r="L230" s="32"/>
      <c r="M230" s="30" t="str">
        <f>IF(M224="","",(SUM(M222:M224)))</f>
        <v/>
      </c>
      <c r="N230" s="30" t="str">
        <f>IF(N224="","",(SUM(N222:N224)))</f>
        <v/>
      </c>
      <c r="O230" s="31" t="str">
        <f t="shared" si="57"/>
        <v/>
      </c>
    </row>
    <row r="231" spans="1:15" ht="12" customHeight="1" x14ac:dyDescent="0.55000000000000004">
      <c r="C231" s="29" t="s">
        <v>45</v>
      </c>
      <c r="D231" s="8"/>
      <c r="E231" s="30" t="str">
        <f>IF(E227="","",(SUM(E225:E227)))</f>
        <v/>
      </c>
      <c r="F231" s="30" t="str">
        <f>IF(F227="","",(SUM(F225:F227)))</f>
        <v/>
      </c>
      <c r="G231" s="31" t="str">
        <f t="shared" si="55"/>
        <v/>
      </c>
      <c r="H231" s="32"/>
      <c r="I231" s="30" t="str">
        <f>IF(I227="","",(SUM(I225:I227)))</f>
        <v/>
      </c>
      <c r="J231" s="30" t="str">
        <f>IF(J227="","",(SUM(J225:J227)))</f>
        <v/>
      </c>
      <c r="K231" s="31" t="str">
        <f t="shared" si="56"/>
        <v/>
      </c>
      <c r="L231" s="32"/>
      <c r="M231" s="30" t="str">
        <f>IF(M227="","",(SUM(M225:M227)))</f>
        <v/>
      </c>
      <c r="N231" s="30" t="str">
        <f>IF(N227="","",(SUM(N225:N227)))</f>
        <v/>
      </c>
      <c r="O231" s="31" t="str">
        <f t="shared" si="57"/>
        <v/>
      </c>
    </row>
    <row r="232" spans="1:15" ht="12" customHeight="1" x14ac:dyDescent="0.55000000000000004">
      <c r="C232" s="33" t="s">
        <v>44</v>
      </c>
      <c r="D232" s="8"/>
      <c r="E232" s="34">
        <f>+SUM(E216:E227)</f>
        <v>10813.979449999997</v>
      </c>
      <c r="F232" s="34">
        <f>+SUM(F216:F227)</f>
        <v>10218.86846</v>
      </c>
      <c r="G232" s="35">
        <f t="shared" si="55"/>
        <v>-5.5031636850391606E-2</v>
      </c>
      <c r="H232" s="32"/>
      <c r="I232" s="34">
        <f>+SUM(I216:I227)</f>
        <v>938.77202</v>
      </c>
      <c r="J232" s="34">
        <f>+SUM(J216:J227)</f>
        <v>829.55497999999989</v>
      </c>
      <c r="K232" s="35">
        <f t="shared" si="56"/>
        <v>-0.11634032296787042</v>
      </c>
      <c r="L232" s="32"/>
      <c r="M232" s="34">
        <f>+SUM(M216:M227)</f>
        <v>11752.751469999999</v>
      </c>
      <c r="N232" s="34">
        <f>+SUM(N216:N227)</f>
        <v>11048.423439999999</v>
      </c>
      <c r="O232" s="35">
        <f t="shared" si="57"/>
        <v>-5.9928777682218839E-2</v>
      </c>
    </row>
    <row r="235" spans="1:15" ht="12" customHeight="1" x14ac:dyDescent="0.55000000000000004">
      <c r="A235" s="13" t="s">
        <v>38</v>
      </c>
      <c r="C235" s="4" t="s">
        <v>15</v>
      </c>
      <c r="D235" s="4"/>
      <c r="E235" s="36">
        <v>2123.1356500000034</v>
      </c>
      <c r="F235" s="36">
        <v>2107.0870000000004</v>
      </c>
      <c r="G235" s="26">
        <f>IF(E235="","",((F235-E235)/E235))</f>
        <v>-7.5589376496046695E-3</v>
      </c>
      <c r="I235" s="36">
        <v>102.67060999999997</v>
      </c>
      <c r="J235" s="36">
        <v>91.001160000000041</v>
      </c>
      <c r="K235" s="26">
        <f>IF(I235="","",((J235-I235)/I235))</f>
        <v>-0.11365910848294297</v>
      </c>
      <c r="M235" s="21">
        <f>IF(E235="","",(E235+I235))</f>
        <v>2225.8062600000035</v>
      </c>
      <c r="N235" s="21">
        <f>IF(F235="","",(F235+J235))</f>
        <v>2198.0881600000007</v>
      </c>
      <c r="O235" s="26">
        <f>IF(M235="","",((N235-M235)/M235))</f>
        <v>-1.2453060492337161E-2</v>
      </c>
    </row>
    <row r="236" spans="1:15" ht="12" customHeight="1" x14ac:dyDescent="0.55000000000000004">
      <c r="C236" s="4" t="s">
        <v>14</v>
      </c>
      <c r="D236" s="4"/>
      <c r="E236" s="36">
        <v>2001.6076400000009</v>
      </c>
      <c r="F236" s="36">
        <v>2279.3024500000001</v>
      </c>
      <c r="G236" s="26">
        <f t="shared" ref="G236:G251" si="60">IF(E236="","",((F236-E236)/E236))</f>
        <v>0.13873588631985795</v>
      </c>
      <c r="I236" s="36">
        <v>110.92974999999997</v>
      </c>
      <c r="J236" s="36">
        <v>115.04393999999995</v>
      </c>
      <c r="K236" s="26">
        <f t="shared" ref="K236:K251" si="61">IF(I236="","",((J236-I236)/I236))</f>
        <v>3.7088247291641604E-2</v>
      </c>
      <c r="M236" s="21">
        <f>IF(E236="","",(E236+I236))</f>
        <v>2112.5373900000009</v>
      </c>
      <c r="N236" s="21">
        <f>IF(F236="","",(F236+J236))</f>
        <v>2394.3463900000002</v>
      </c>
      <c r="O236" s="26">
        <f t="shared" ref="O236:O251" si="62">IF(M236="","",((N236-M236)/M236))</f>
        <v>0.13339834898732805</v>
      </c>
    </row>
    <row r="237" spans="1:15" ht="12" customHeight="1" x14ac:dyDescent="0.55000000000000004">
      <c r="C237" s="18" t="s">
        <v>13</v>
      </c>
      <c r="D237" s="4"/>
      <c r="E237" s="37">
        <v>2844.5918600000045</v>
      </c>
      <c r="F237" s="37">
        <v>2783.0935099999979</v>
      </c>
      <c r="G237" s="28">
        <f t="shared" si="60"/>
        <v>-2.1619393229933018E-2</v>
      </c>
      <c r="I237" s="37">
        <v>156.10439999999997</v>
      </c>
      <c r="J237" s="37">
        <v>147.19425999999996</v>
      </c>
      <c r="K237" s="28">
        <f t="shared" si="61"/>
        <v>-5.7078083641460553E-2</v>
      </c>
      <c r="M237" s="27">
        <f t="shared" ref="M237:M246" si="63">IF(E237="","",(E237+I237))</f>
        <v>3000.6962600000047</v>
      </c>
      <c r="N237" s="27">
        <f t="shared" ref="N237:N246" si="64">IF(F237="","",(F237+J237))</f>
        <v>2930.2877699999976</v>
      </c>
      <c r="O237" s="28">
        <f t="shared" si="62"/>
        <v>-2.34640509732921E-2</v>
      </c>
    </row>
    <row r="238" spans="1:15" ht="12" customHeight="1" x14ac:dyDescent="0.55000000000000004">
      <c r="C238" s="4" t="s">
        <v>16</v>
      </c>
      <c r="D238" s="4"/>
      <c r="E238" s="36">
        <v>2616.6547699999983</v>
      </c>
      <c r="F238" s="36">
        <v>2282.4747100000009</v>
      </c>
      <c r="G238" s="26">
        <f t="shared" si="60"/>
        <v>-0.1277127054861722</v>
      </c>
      <c r="I238" s="36">
        <v>150.28229999999999</v>
      </c>
      <c r="J238" s="36">
        <v>133.41255000000004</v>
      </c>
      <c r="K238" s="26">
        <f t="shared" si="61"/>
        <v>-0.11225373846421005</v>
      </c>
      <c r="M238" s="21">
        <f t="shared" si="63"/>
        <v>2766.9370699999981</v>
      </c>
      <c r="N238" s="21">
        <f t="shared" si="64"/>
        <v>2415.8872600000009</v>
      </c>
      <c r="O238" s="26">
        <f t="shared" si="62"/>
        <v>-0.1268730734089292</v>
      </c>
    </row>
    <row r="239" spans="1:15" ht="12" customHeight="1" x14ac:dyDescent="0.55000000000000004">
      <c r="C239" s="4" t="s">
        <v>17</v>
      </c>
      <c r="D239" s="4"/>
      <c r="E239" s="36">
        <v>3249.2044100000003</v>
      </c>
      <c r="F239" s="36">
        <v>3047.2599199999972</v>
      </c>
      <c r="G239" s="26">
        <f t="shared" si="60"/>
        <v>-6.2151980767502106E-2</v>
      </c>
      <c r="I239" s="36">
        <v>227.25661000000008</v>
      </c>
      <c r="J239" s="36">
        <v>209.75283999999988</v>
      </c>
      <c r="K239" s="26">
        <f t="shared" si="61"/>
        <v>-7.7022050095705452E-2</v>
      </c>
      <c r="M239" s="21">
        <f t="shared" si="63"/>
        <v>3476.4610200000002</v>
      </c>
      <c r="N239" s="21">
        <f t="shared" si="64"/>
        <v>3257.0127599999969</v>
      </c>
      <c r="O239" s="26">
        <f t="shared" si="62"/>
        <v>-6.3124038709918659E-2</v>
      </c>
    </row>
    <row r="240" spans="1:15" ht="12" customHeight="1" x14ac:dyDescent="0.55000000000000004">
      <c r="C240" s="18" t="s">
        <v>18</v>
      </c>
      <c r="D240" s="4"/>
      <c r="E240" s="37"/>
      <c r="F240" s="37"/>
      <c r="G240" s="28" t="str">
        <f t="shared" si="60"/>
        <v/>
      </c>
      <c r="I240" s="37"/>
      <c r="J240" s="37"/>
      <c r="K240" s="28" t="str">
        <f t="shared" si="61"/>
        <v/>
      </c>
      <c r="M240" s="27" t="str">
        <f t="shared" si="63"/>
        <v/>
      </c>
      <c r="N240" s="27" t="str">
        <f t="shared" si="64"/>
        <v/>
      </c>
      <c r="O240" s="28" t="str">
        <f t="shared" si="62"/>
        <v/>
      </c>
    </row>
    <row r="241" spans="1:15" ht="12" customHeight="1" x14ac:dyDescent="0.55000000000000004">
      <c r="C241" s="4" t="s">
        <v>19</v>
      </c>
      <c r="D241" s="4"/>
      <c r="E241" s="36"/>
      <c r="F241" s="36"/>
      <c r="G241" s="26" t="str">
        <f t="shared" si="60"/>
        <v/>
      </c>
      <c r="I241" s="36"/>
      <c r="J241" s="36"/>
      <c r="K241" s="26" t="str">
        <f t="shared" si="61"/>
        <v/>
      </c>
      <c r="M241" s="21" t="str">
        <f t="shared" si="63"/>
        <v/>
      </c>
      <c r="N241" s="21" t="str">
        <f t="shared" si="64"/>
        <v/>
      </c>
      <c r="O241" s="26" t="str">
        <f t="shared" si="62"/>
        <v/>
      </c>
    </row>
    <row r="242" spans="1:15" ht="12" customHeight="1" x14ac:dyDescent="0.55000000000000004">
      <c r="C242" s="4" t="s">
        <v>20</v>
      </c>
      <c r="D242" s="4"/>
      <c r="E242" s="36"/>
      <c r="F242" s="36"/>
      <c r="G242" s="26" t="str">
        <f t="shared" si="60"/>
        <v/>
      </c>
      <c r="I242" s="36"/>
      <c r="J242" s="36"/>
      <c r="K242" s="26" t="str">
        <f t="shared" si="61"/>
        <v/>
      </c>
      <c r="M242" s="21" t="str">
        <f t="shared" si="63"/>
        <v/>
      </c>
      <c r="N242" s="21" t="str">
        <f t="shared" si="64"/>
        <v/>
      </c>
      <c r="O242" s="26" t="str">
        <f t="shared" si="62"/>
        <v/>
      </c>
    </row>
    <row r="243" spans="1:15" ht="12" customHeight="1" x14ac:dyDescent="0.55000000000000004">
      <c r="C243" s="18" t="s">
        <v>21</v>
      </c>
      <c r="D243" s="4"/>
      <c r="E243" s="37"/>
      <c r="F243" s="37"/>
      <c r="G243" s="28" t="str">
        <f t="shared" si="60"/>
        <v/>
      </c>
      <c r="I243" s="37"/>
      <c r="J243" s="37"/>
      <c r="K243" s="28" t="str">
        <f t="shared" si="61"/>
        <v/>
      </c>
      <c r="M243" s="27" t="str">
        <f t="shared" si="63"/>
        <v/>
      </c>
      <c r="N243" s="27" t="str">
        <f t="shared" si="64"/>
        <v/>
      </c>
      <c r="O243" s="28" t="str">
        <f t="shared" si="62"/>
        <v/>
      </c>
    </row>
    <row r="244" spans="1:15" ht="12" customHeight="1" x14ac:dyDescent="0.55000000000000004">
      <c r="C244" s="4" t="s">
        <v>22</v>
      </c>
      <c r="D244" s="4"/>
      <c r="E244" s="36"/>
      <c r="F244" s="36"/>
      <c r="G244" s="26" t="str">
        <f t="shared" si="60"/>
        <v/>
      </c>
      <c r="I244" s="36"/>
      <c r="J244" s="36"/>
      <c r="K244" s="26" t="str">
        <f t="shared" si="61"/>
        <v/>
      </c>
      <c r="M244" s="21" t="str">
        <f t="shared" si="63"/>
        <v/>
      </c>
      <c r="N244" s="21" t="str">
        <f t="shared" si="64"/>
        <v/>
      </c>
      <c r="O244" s="26" t="str">
        <f t="shared" si="62"/>
        <v/>
      </c>
    </row>
    <row r="245" spans="1:15" ht="12" customHeight="1" x14ac:dyDescent="0.55000000000000004">
      <c r="C245" s="4" t="s">
        <v>23</v>
      </c>
      <c r="D245" s="4"/>
      <c r="E245" s="36"/>
      <c r="F245" s="36"/>
      <c r="G245" s="26" t="str">
        <f t="shared" si="60"/>
        <v/>
      </c>
      <c r="I245" s="36"/>
      <c r="J245" s="36"/>
      <c r="K245" s="26" t="str">
        <f t="shared" si="61"/>
        <v/>
      </c>
      <c r="M245" s="21" t="str">
        <f t="shared" si="63"/>
        <v/>
      </c>
      <c r="N245" s="21" t="str">
        <f t="shared" si="64"/>
        <v/>
      </c>
      <c r="O245" s="26" t="str">
        <f t="shared" si="62"/>
        <v/>
      </c>
    </row>
    <row r="246" spans="1:15" ht="12" customHeight="1" x14ac:dyDescent="0.55000000000000004">
      <c r="C246" s="18" t="s">
        <v>24</v>
      </c>
      <c r="D246" s="18"/>
      <c r="E246" s="37"/>
      <c r="F246" s="37"/>
      <c r="G246" s="28" t="str">
        <f t="shared" si="60"/>
        <v/>
      </c>
      <c r="I246" s="37"/>
      <c r="J246" s="37"/>
      <c r="K246" s="28" t="str">
        <f t="shared" si="61"/>
        <v/>
      </c>
      <c r="M246" s="27" t="str">
        <f t="shared" si="63"/>
        <v/>
      </c>
      <c r="N246" s="27" t="str">
        <f t="shared" si="64"/>
        <v/>
      </c>
      <c r="O246" s="28" t="str">
        <f t="shared" si="62"/>
        <v/>
      </c>
    </row>
    <row r="247" spans="1:15" ht="12" customHeight="1" x14ac:dyDescent="0.55000000000000004">
      <c r="C247" s="29" t="s">
        <v>40</v>
      </c>
      <c r="D247" s="8"/>
      <c r="E247" s="30">
        <f>IF(E237="","",(SUM(E235:E237)))</f>
        <v>6969.3351500000081</v>
      </c>
      <c r="F247" s="30">
        <f>IF(F237="","",(SUM(F235:F237)))</f>
        <v>7169.4829599999985</v>
      </c>
      <c r="G247" s="31">
        <f t="shared" si="60"/>
        <v>2.8718350558875068E-2</v>
      </c>
      <c r="H247" s="32"/>
      <c r="I247" s="30">
        <f>IF(I237="","",(SUM(I235:I237)))</f>
        <v>369.70475999999991</v>
      </c>
      <c r="J247" s="30">
        <f>IF(J237="","",(SUM(J235:J237)))</f>
        <v>353.23935999999992</v>
      </c>
      <c r="K247" s="31">
        <f t="shared" si="61"/>
        <v>-4.4536618895574927E-2</v>
      </c>
      <c r="L247" s="32"/>
      <c r="M247" s="30">
        <f>IF(M237="","",(SUM(M235:M237)))</f>
        <v>7339.0399100000086</v>
      </c>
      <c r="N247" s="30">
        <f>IF(N237="","",(SUM(N235:N237)))</f>
        <v>7522.7223199999989</v>
      </c>
      <c r="O247" s="31">
        <f t="shared" si="62"/>
        <v>2.5028125238794365E-2</v>
      </c>
    </row>
    <row r="248" spans="1:15" ht="12" customHeight="1" x14ac:dyDescent="0.55000000000000004">
      <c r="C248" s="29" t="s">
        <v>41</v>
      </c>
      <c r="D248" s="8"/>
      <c r="E248" s="30" t="str">
        <f>IF(E240="","",(SUM(E238:E240)))</f>
        <v/>
      </c>
      <c r="F248" s="30" t="str">
        <f>IF(F240="","",(SUM(F238:F240)))</f>
        <v/>
      </c>
      <c r="G248" s="31" t="str">
        <f t="shared" si="60"/>
        <v/>
      </c>
      <c r="H248" s="32"/>
      <c r="I248" s="30" t="str">
        <f>IF(I240="","",(SUM(I238:I240)))</f>
        <v/>
      </c>
      <c r="J248" s="30" t="str">
        <f>IF(J240="","",(SUM(J238:J240)))</f>
        <v/>
      </c>
      <c r="K248" s="31" t="str">
        <f t="shared" si="61"/>
        <v/>
      </c>
      <c r="L248" s="32"/>
      <c r="M248" s="30" t="str">
        <f>IF(M240="","",(SUM(M238:M240)))</f>
        <v/>
      </c>
      <c r="N248" s="30" t="str">
        <f>IF(N240="","",(SUM(N238:N240)))</f>
        <v/>
      </c>
      <c r="O248" s="31" t="str">
        <f t="shared" si="62"/>
        <v/>
      </c>
    </row>
    <row r="249" spans="1:15" ht="12" customHeight="1" x14ac:dyDescent="0.55000000000000004">
      <c r="C249" s="29" t="s">
        <v>42</v>
      </c>
      <c r="D249" s="8"/>
      <c r="E249" s="30" t="str">
        <f>IF(E243="","",(SUM(E241:E243)))</f>
        <v/>
      </c>
      <c r="F249" s="30" t="str">
        <f>IF(F243="","",(SUM(F241:F243)))</f>
        <v/>
      </c>
      <c r="G249" s="31" t="str">
        <f t="shared" si="60"/>
        <v/>
      </c>
      <c r="H249" s="32"/>
      <c r="I249" s="30" t="str">
        <f>IF(I243="","",(SUM(I241:I243)))</f>
        <v/>
      </c>
      <c r="J249" s="30" t="str">
        <f>IF(J243="","",(SUM(J241:J243)))</f>
        <v/>
      </c>
      <c r="K249" s="31" t="str">
        <f t="shared" si="61"/>
        <v/>
      </c>
      <c r="L249" s="32"/>
      <c r="M249" s="30" t="str">
        <f>IF(M243="","",(SUM(M241:M243)))</f>
        <v/>
      </c>
      <c r="N249" s="30" t="str">
        <f>IF(N243="","",(SUM(N241:N243)))</f>
        <v/>
      </c>
      <c r="O249" s="31" t="str">
        <f t="shared" si="62"/>
        <v/>
      </c>
    </row>
    <row r="250" spans="1:15" ht="12" customHeight="1" x14ac:dyDescent="0.55000000000000004">
      <c r="C250" s="29" t="s">
        <v>45</v>
      </c>
      <c r="D250" s="8"/>
      <c r="E250" s="30" t="str">
        <f>IF(E246="","",(SUM(E244:E246)))</f>
        <v/>
      </c>
      <c r="F250" s="30" t="str">
        <f>IF(F246="","",(SUM(F244:F246)))</f>
        <v/>
      </c>
      <c r="G250" s="31" t="str">
        <f t="shared" si="60"/>
        <v/>
      </c>
      <c r="H250" s="32"/>
      <c r="I250" s="30" t="str">
        <f>IF(I246="","",(SUM(I244:I246)))</f>
        <v/>
      </c>
      <c r="J250" s="30" t="str">
        <f>IF(J246="","",(SUM(J244:J246)))</f>
        <v/>
      </c>
      <c r="K250" s="31" t="str">
        <f t="shared" si="61"/>
        <v/>
      </c>
      <c r="L250" s="32"/>
      <c r="M250" s="30" t="str">
        <f>IF(M246="","",(SUM(M244:M246)))</f>
        <v/>
      </c>
      <c r="N250" s="30" t="str">
        <f>IF(N246="","",(SUM(N244:N246)))</f>
        <v/>
      </c>
      <c r="O250" s="31" t="str">
        <f t="shared" si="62"/>
        <v/>
      </c>
    </row>
    <row r="251" spans="1:15" ht="12" customHeight="1" x14ac:dyDescent="0.55000000000000004">
      <c r="C251" s="33" t="s">
        <v>44</v>
      </c>
      <c r="D251" s="8"/>
      <c r="E251" s="34">
        <f>+SUM(E235:E246)</f>
        <v>12835.194330000008</v>
      </c>
      <c r="F251" s="34">
        <f>+SUM(F235:F246)</f>
        <v>12499.217589999997</v>
      </c>
      <c r="G251" s="35">
        <f t="shared" si="60"/>
        <v>-2.617620983070934E-2</v>
      </c>
      <c r="H251" s="32"/>
      <c r="I251" s="34">
        <f>+SUM(I235:I246)</f>
        <v>747.24367000000007</v>
      </c>
      <c r="J251" s="34">
        <f>+SUM(J235:J246)</f>
        <v>696.40474999999981</v>
      </c>
      <c r="K251" s="35">
        <f t="shared" si="61"/>
        <v>-6.8035263517187444E-2</v>
      </c>
      <c r="L251" s="32"/>
      <c r="M251" s="34">
        <f>+SUM(M235:M246)</f>
        <v>13582.438000000007</v>
      </c>
      <c r="N251" s="34">
        <f>+SUM(N235:N246)</f>
        <v>13195.622339999998</v>
      </c>
      <c r="O251" s="35">
        <f t="shared" si="62"/>
        <v>-2.8479103677852908E-2</v>
      </c>
    </row>
    <row r="254" spans="1:15" ht="12" customHeight="1" x14ac:dyDescent="0.55000000000000004">
      <c r="A254" s="13" t="s">
        <v>39</v>
      </c>
      <c r="C254" s="4" t="s">
        <v>15</v>
      </c>
      <c r="D254" s="4"/>
      <c r="E254" s="36">
        <v>926.26715999999999</v>
      </c>
      <c r="F254" s="36">
        <v>908.90416000000027</v>
      </c>
      <c r="G254" s="26">
        <f>IF(E254="","",((F254-E254)/E254))</f>
        <v>-1.8745131804089564E-2</v>
      </c>
      <c r="I254" s="36">
        <v>19.359749999999998</v>
      </c>
      <c r="J254" s="36">
        <v>92.86345</v>
      </c>
      <c r="K254" s="26">
        <f>IF(I254="","",((J254-I254)/I254))</f>
        <v>3.7967277470008658</v>
      </c>
      <c r="M254" s="21">
        <f>IF(E254="","",(E254+I254))</f>
        <v>945.62690999999995</v>
      </c>
      <c r="N254" s="21">
        <f>IF(F254="","",(F254+J254))</f>
        <v>1001.7676100000003</v>
      </c>
      <c r="O254" s="26">
        <f>IF(M254="","",((N254-M254)/M254))</f>
        <v>5.9368763099180821E-2</v>
      </c>
    </row>
    <row r="255" spans="1:15" ht="12" customHeight="1" x14ac:dyDescent="0.55000000000000004">
      <c r="C255" s="4" t="s">
        <v>14</v>
      </c>
      <c r="D255" s="4"/>
      <c r="E255" s="36">
        <v>960.98950000000013</v>
      </c>
      <c r="F255" s="36">
        <v>861.30134000000021</v>
      </c>
      <c r="G255" s="26">
        <f t="shared" ref="G255:G270" si="65">IF(E255="","",((F255-E255)/E255))</f>
        <v>-0.10373491073523687</v>
      </c>
      <c r="I255" s="36">
        <v>29.84975</v>
      </c>
      <c r="J255" s="36">
        <v>115.19960000000002</v>
      </c>
      <c r="K255" s="26">
        <f t="shared" ref="K255:K270" si="66">IF(I255="","",((J255-I255)/I255))</f>
        <v>2.8593154046516309</v>
      </c>
      <c r="M255" s="21">
        <f>IF(E255="","",(E255+I255))</f>
        <v>990.83925000000011</v>
      </c>
      <c r="N255" s="21">
        <f>IF(F255="","",(F255+J255))</f>
        <v>976.50094000000024</v>
      </c>
      <c r="O255" s="26">
        <f t="shared" ref="O255:O270" si="67">IF(M255="","",((N255-M255)/M255))</f>
        <v>-1.4470874059540801E-2</v>
      </c>
    </row>
    <row r="256" spans="1:15" ht="12" customHeight="1" x14ac:dyDescent="0.55000000000000004">
      <c r="C256" s="18" t="s">
        <v>13</v>
      </c>
      <c r="D256" s="4"/>
      <c r="E256" s="37">
        <v>1083.0848800000003</v>
      </c>
      <c r="F256" s="37">
        <v>857.50689999999997</v>
      </c>
      <c r="G256" s="28">
        <f t="shared" si="65"/>
        <v>-0.20827359347865726</v>
      </c>
      <c r="I256" s="37">
        <v>42.147199999999998</v>
      </c>
      <c r="J256" s="37">
        <v>118.37320000000001</v>
      </c>
      <c r="K256" s="28">
        <f t="shared" si="66"/>
        <v>1.8085661680965761</v>
      </c>
      <c r="M256" s="27">
        <f t="shared" ref="M256:M265" si="68">IF(E256="","",(E256+I256))</f>
        <v>1125.2320800000002</v>
      </c>
      <c r="N256" s="27">
        <f t="shared" ref="N256:N265" si="69">IF(F256="","",(F256+J256))</f>
        <v>975.88009999999997</v>
      </c>
      <c r="O256" s="28">
        <f t="shared" si="67"/>
        <v>-0.13272993425498517</v>
      </c>
    </row>
    <row r="257" spans="1:15" ht="12" customHeight="1" x14ac:dyDescent="0.55000000000000004">
      <c r="C257" s="4" t="s">
        <v>16</v>
      </c>
      <c r="D257" s="4"/>
      <c r="E257" s="36">
        <v>1024.0620699999997</v>
      </c>
      <c r="F257" s="36">
        <v>920.49379999999996</v>
      </c>
      <c r="G257" s="26">
        <f t="shared" si="65"/>
        <v>-0.10113475836479305</v>
      </c>
      <c r="I257" s="36">
        <v>65.13015</v>
      </c>
      <c r="J257" s="36">
        <v>133.96715</v>
      </c>
      <c r="K257" s="26">
        <f t="shared" si="66"/>
        <v>1.0569145011949153</v>
      </c>
      <c r="M257" s="21">
        <f t="shared" si="68"/>
        <v>1089.1922199999997</v>
      </c>
      <c r="N257" s="21">
        <f t="shared" si="69"/>
        <v>1054.4609499999999</v>
      </c>
      <c r="O257" s="26">
        <f t="shared" si="67"/>
        <v>-3.1887181493088314E-2</v>
      </c>
    </row>
    <row r="258" spans="1:15" ht="12" customHeight="1" x14ac:dyDescent="0.55000000000000004">
      <c r="C258" s="4" t="s">
        <v>17</v>
      </c>
      <c r="D258" s="4"/>
      <c r="E258" s="36">
        <v>1063.7591400000003</v>
      </c>
      <c r="F258" s="36">
        <v>1002.84322</v>
      </c>
      <c r="G258" s="26">
        <f t="shared" si="65"/>
        <v>-5.7264767661597105E-2</v>
      </c>
      <c r="I258" s="36">
        <v>102.11450000000001</v>
      </c>
      <c r="J258" s="36">
        <v>102.91340000000001</v>
      </c>
      <c r="K258" s="26">
        <f t="shared" si="66"/>
        <v>7.82357059967001E-3</v>
      </c>
      <c r="M258" s="21">
        <f t="shared" si="68"/>
        <v>1165.8736400000003</v>
      </c>
      <c r="N258" s="21">
        <f t="shared" si="69"/>
        <v>1105.7566199999999</v>
      </c>
      <c r="O258" s="26">
        <f t="shared" si="67"/>
        <v>-5.1563924200224952E-2</v>
      </c>
    </row>
    <row r="259" spans="1:15" ht="12" customHeight="1" x14ac:dyDescent="0.55000000000000004">
      <c r="C259" s="18" t="s">
        <v>18</v>
      </c>
      <c r="D259" s="4"/>
      <c r="E259" s="37"/>
      <c r="F259" s="37"/>
      <c r="G259" s="28" t="str">
        <f t="shared" si="65"/>
        <v/>
      </c>
      <c r="I259" s="37"/>
      <c r="J259" s="37"/>
      <c r="K259" s="28" t="str">
        <f t="shared" si="66"/>
        <v/>
      </c>
      <c r="M259" s="27" t="str">
        <f t="shared" si="68"/>
        <v/>
      </c>
      <c r="N259" s="27" t="str">
        <f t="shared" si="69"/>
        <v/>
      </c>
      <c r="O259" s="28" t="str">
        <f t="shared" si="67"/>
        <v/>
      </c>
    </row>
    <row r="260" spans="1:15" ht="12" customHeight="1" x14ac:dyDescent="0.55000000000000004">
      <c r="C260" s="4" t="s">
        <v>19</v>
      </c>
      <c r="D260" s="4"/>
      <c r="E260" s="36"/>
      <c r="F260" s="36"/>
      <c r="G260" s="26" t="str">
        <f t="shared" si="65"/>
        <v/>
      </c>
      <c r="I260" s="36"/>
      <c r="J260" s="36"/>
      <c r="K260" s="26" t="str">
        <f t="shared" si="66"/>
        <v/>
      </c>
      <c r="M260" s="21" t="str">
        <f t="shared" si="68"/>
        <v/>
      </c>
      <c r="N260" s="21" t="str">
        <f t="shared" si="69"/>
        <v/>
      </c>
      <c r="O260" s="26" t="str">
        <f t="shared" si="67"/>
        <v/>
      </c>
    </row>
    <row r="261" spans="1:15" ht="12" customHeight="1" x14ac:dyDescent="0.55000000000000004">
      <c r="C261" s="4" t="s">
        <v>20</v>
      </c>
      <c r="D261" s="4"/>
      <c r="E261" s="36"/>
      <c r="F261" s="36"/>
      <c r="G261" s="26" t="str">
        <f t="shared" si="65"/>
        <v/>
      </c>
      <c r="I261" s="36"/>
      <c r="J261" s="36"/>
      <c r="K261" s="26" t="str">
        <f t="shared" si="66"/>
        <v/>
      </c>
      <c r="M261" s="21" t="str">
        <f t="shared" si="68"/>
        <v/>
      </c>
      <c r="N261" s="21" t="str">
        <f t="shared" si="69"/>
        <v/>
      </c>
      <c r="O261" s="26" t="str">
        <f t="shared" si="67"/>
        <v/>
      </c>
    </row>
    <row r="262" spans="1:15" ht="12" customHeight="1" x14ac:dyDescent="0.55000000000000004">
      <c r="C262" s="18" t="s">
        <v>21</v>
      </c>
      <c r="D262" s="4"/>
      <c r="E262" s="37"/>
      <c r="F262" s="37"/>
      <c r="G262" s="28" t="str">
        <f t="shared" si="65"/>
        <v/>
      </c>
      <c r="I262" s="37"/>
      <c r="J262" s="37"/>
      <c r="K262" s="28" t="str">
        <f t="shared" si="66"/>
        <v/>
      </c>
      <c r="M262" s="27" t="str">
        <f t="shared" si="68"/>
        <v/>
      </c>
      <c r="N262" s="27" t="str">
        <f t="shared" si="69"/>
        <v/>
      </c>
      <c r="O262" s="28" t="str">
        <f t="shared" si="67"/>
        <v/>
      </c>
    </row>
    <row r="263" spans="1:15" ht="12" customHeight="1" x14ac:dyDescent="0.55000000000000004">
      <c r="C263" s="4" t="s">
        <v>22</v>
      </c>
      <c r="D263" s="4"/>
      <c r="E263" s="36"/>
      <c r="F263" s="36"/>
      <c r="G263" s="26" t="str">
        <f t="shared" si="65"/>
        <v/>
      </c>
      <c r="I263" s="36"/>
      <c r="J263" s="36"/>
      <c r="K263" s="26" t="str">
        <f t="shared" si="66"/>
        <v/>
      </c>
      <c r="M263" s="21" t="str">
        <f t="shared" si="68"/>
        <v/>
      </c>
      <c r="N263" s="21" t="str">
        <f t="shared" si="69"/>
        <v/>
      </c>
      <c r="O263" s="26" t="str">
        <f t="shared" si="67"/>
        <v/>
      </c>
    </row>
    <row r="264" spans="1:15" ht="12" customHeight="1" x14ac:dyDescent="0.55000000000000004">
      <c r="C264" s="4" t="s">
        <v>23</v>
      </c>
      <c r="D264" s="4"/>
      <c r="E264" s="36"/>
      <c r="F264" s="36"/>
      <c r="G264" s="26" t="str">
        <f t="shared" si="65"/>
        <v/>
      </c>
      <c r="I264" s="36"/>
      <c r="J264" s="36"/>
      <c r="K264" s="26" t="str">
        <f t="shared" si="66"/>
        <v/>
      </c>
      <c r="M264" s="21" t="str">
        <f t="shared" si="68"/>
        <v/>
      </c>
      <c r="N264" s="21" t="str">
        <f t="shared" si="69"/>
        <v/>
      </c>
      <c r="O264" s="26" t="str">
        <f t="shared" si="67"/>
        <v/>
      </c>
    </row>
    <row r="265" spans="1:15" ht="12" customHeight="1" x14ac:dyDescent="0.55000000000000004">
      <c r="C265" s="18" t="s">
        <v>24</v>
      </c>
      <c r="D265" s="18"/>
      <c r="E265" s="37"/>
      <c r="F265" s="37"/>
      <c r="G265" s="28" t="str">
        <f t="shared" si="65"/>
        <v/>
      </c>
      <c r="I265" s="37"/>
      <c r="J265" s="37"/>
      <c r="K265" s="28" t="str">
        <f t="shared" si="66"/>
        <v/>
      </c>
      <c r="M265" s="27" t="str">
        <f t="shared" si="68"/>
        <v/>
      </c>
      <c r="N265" s="27" t="str">
        <f t="shared" si="69"/>
        <v/>
      </c>
      <c r="O265" s="28" t="str">
        <f t="shared" si="67"/>
        <v/>
      </c>
    </row>
    <row r="266" spans="1:15" ht="12" customHeight="1" x14ac:dyDescent="0.55000000000000004">
      <c r="C266" s="29" t="s">
        <v>40</v>
      </c>
      <c r="D266" s="8"/>
      <c r="E266" s="30">
        <f>IF(E256="","",(SUM(E254:E256)))</f>
        <v>2970.3415400000004</v>
      </c>
      <c r="F266" s="30">
        <f>IF(F256="","",(SUM(F254:F256)))</f>
        <v>2627.7124000000003</v>
      </c>
      <c r="G266" s="31">
        <f t="shared" si="65"/>
        <v>-0.11535008193030892</v>
      </c>
      <c r="H266" s="32"/>
      <c r="I266" s="30">
        <f>IF(I256="","",(SUM(I254:I256)))</f>
        <v>91.356699999999989</v>
      </c>
      <c r="J266" s="30">
        <f>IF(J256="","",(SUM(J254:J256)))</f>
        <v>326.43625000000003</v>
      </c>
      <c r="K266" s="31">
        <f t="shared" si="66"/>
        <v>2.5732053587750001</v>
      </c>
      <c r="L266" s="32"/>
      <c r="M266" s="30">
        <f>IF(M256="","",(SUM(M254:M256)))</f>
        <v>3061.6982400000002</v>
      </c>
      <c r="N266" s="30">
        <f>IF(N256="","",(SUM(N254:N256)))</f>
        <v>2954.1486500000005</v>
      </c>
      <c r="O266" s="31">
        <f t="shared" si="67"/>
        <v>-3.5127429801834295E-2</v>
      </c>
    </row>
    <row r="267" spans="1:15" ht="12" customHeight="1" x14ac:dyDescent="0.55000000000000004">
      <c r="C267" s="29" t="s">
        <v>41</v>
      </c>
      <c r="D267" s="8"/>
      <c r="E267" s="30" t="str">
        <f>IF(E259="","",(SUM(E257:E259)))</f>
        <v/>
      </c>
      <c r="F267" s="30" t="str">
        <f>IF(F259="","",(SUM(F257:F259)))</f>
        <v/>
      </c>
      <c r="G267" s="31" t="str">
        <f t="shared" si="65"/>
        <v/>
      </c>
      <c r="H267" s="32"/>
      <c r="I267" s="30" t="str">
        <f>IF(I259="","",(SUM(I257:I259)))</f>
        <v/>
      </c>
      <c r="J267" s="30" t="str">
        <f>IF(J259="","",(SUM(J257:J259)))</f>
        <v/>
      </c>
      <c r="K267" s="31" t="str">
        <f t="shared" si="66"/>
        <v/>
      </c>
      <c r="L267" s="32"/>
      <c r="M267" s="30" t="str">
        <f>IF(M259="","",(SUM(M257:M259)))</f>
        <v/>
      </c>
      <c r="N267" s="30" t="str">
        <f>IF(N259="","",(SUM(N257:N259)))</f>
        <v/>
      </c>
      <c r="O267" s="31" t="str">
        <f t="shared" si="67"/>
        <v/>
      </c>
    </row>
    <row r="268" spans="1:15" ht="12" customHeight="1" x14ac:dyDescent="0.55000000000000004">
      <c r="C268" s="29" t="s">
        <v>42</v>
      </c>
      <c r="D268" s="8"/>
      <c r="E268" s="30" t="str">
        <f>IF(E262="","",(SUM(E260:E262)))</f>
        <v/>
      </c>
      <c r="F268" s="30" t="str">
        <f>IF(F262="","",(SUM(F260:F262)))</f>
        <v/>
      </c>
      <c r="G268" s="31" t="str">
        <f t="shared" si="65"/>
        <v/>
      </c>
      <c r="H268" s="32"/>
      <c r="I268" s="30" t="str">
        <f>IF(I262="","",(SUM(I260:I262)))</f>
        <v/>
      </c>
      <c r="J268" s="30" t="str">
        <f>IF(J262="","",(SUM(J260:J262)))</f>
        <v/>
      </c>
      <c r="K268" s="31" t="str">
        <f t="shared" si="66"/>
        <v/>
      </c>
      <c r="L268" s="32"/>
      <c r="M268" s="30" t="str">
        <f>IF(M262="","",(SUM(M260:M262)))</f>
        <v/>
      </c>
      <c r="N268" s="30" t="str">
        <f>IF(N262="","",(SUM(N260:N262)))</f>
        <v/>
      </c>
      <c r="O268" s="31" t="str">
        <f t="shared" si="67"/>
        <v/>
      </c>
    </row>
    <row r="269" spans="1:15" ht="12" customHeight="1" x14ac:dyDescent="0.55000000000000004">
      <c r="C269" s="29" t="s">
        <v>45</v>
      </c>
      <c r="D269" s="8"/>
      <c r="E269" s="30" t="str">
        <f>IF(E265="","",(SUM(E263:E265)))</f>
        <v/>
      </c>
      <c r="F269" s="30" t="str">
        <f>IF(F265="","",(SUM(F263:F265)))</f>
        <v/>
      </c>
      <c r="G269" s="31" t="str">
        <f t="shared" si="65"/>
        <v/>
      </c>
      <c r="H269" s="32"/>
      <c r="I269" s="30" t="str">
        <f>IF(I265="","",(SUM(I263:I265)))</f>
        <v/>
      </c>
      <c r="J269" s="30" t="str">
        <f>IF(J265="","",(SUM(J263:J265)))</f>
        <v/>
      </c>
      <c r="K269" s="31" t="str">
        <f t="shared" si="66"/>
        <v/>
      </c>
      <c r="L269" s="32"/>
      <c r="M269" s="30" t="str">
        <f>IF(M265="","",(SUM(M263:M265)))</f>
        <v/>
      </c>
      <c r="N269" s="30" t="str">
        <f>IF(N265="","",(SUM(N263:N265)))</f>
        <v/>
      </c>
      <c r="O269" s="31" t="str">
        <f t="shared" si="67"/>
        <v/>
      </c>
    </row>
    <row r="270" spans="1:15" ht="12" customHeight="1" x14ac:dyDescent="0.55000000000000004">
      <c r="C270" s="33" t="s">
        <v>44</v>
      </c>
      <c r="D270" s="8"/>
      <c r="E270" s="34">
        <f>+SUM(E254:E265)</f>
        <v>5058.1627500000004</v>
      </c>
      <c r="F270" s="34">
        <f>+SUM(F254:F265)</f>
        <v>4551.0494200000003</v>
      </c>
      <c r="G270" s="35">
        <f t="shared" si="65"/>
        <v>-0.10025642808745133</v>
      </c>
      <c r="H270" s="32"/>
      <c r="I270" s="34">
        <f>+SUM(I254:I265)</f>
        <v>258.60135000000002</v>
      </c>
      <c r="J270" s="34">
        <f>+SUM(J254:J265)</f>
        <v>563.31680000000006</v>
      </c>
      <c r="K270" s="35">
        <f t="shared" si="66"/>
        <v>1.1783211881917863</v>
      </c>
      <c r="L270" s="32"/>
      <c r="M270" s="34">
        <f>+SUM(M254:M265)</f>
        <v>5316.7641000000003</v>
      </c>
      <c r="N270" s="34">
        <f>+SUM(N254:N265)</f>
        <v>5114.3662200000008</v>
      </c>
      <c r="O270" s="35">
        <f t="shared" si="67"/>
        <v>-3.8067869138673938E-2</v>
      </c>
    </row>
    <row r="272" spans="1:15" ht="12" customHeight="1" x14ac:dyDescent="0.55000000000000004">
      <c r="A272" s="44" t="s">
        <v>56</v>
      </c>
      <c r="B272" s="15"/>
      <c r="C272" s="15"/>
      <c r="D272" s="15"/>
      <c r="E272" s="48"/>
      <c r="F272" s="48"/>
      <c r="G272" s="48"/>
      <c r="H272" s="49"/>
      <c r="I272" s="49"/>
      <c r="J272" s="49"/>
    </row>
    <row r="273" spans="1:1" ht="12" customHeight="1" x14ac:dyDescent="0.55000000000000004">
      <c r="A273" s="3" t="s">
        <v>55</v>
      </c>
    </row>
  </sheetData>
  <mergeCells count="7">
    <mergeCell ref="I3:K4"/>
    <mergeCell ref="M3:O4"/>
    <mergeCell ref="Q3:X4"/>
    <mergeCell ref="E1:X2"/>
    <mergeCell ref="A4:C4"/>
    <mergeCell ref="E3:G4"/>
    <mergeCell ref="A3:C3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headerFooter>
    <oddFooter>&amp;L&amp;A&amp;C- BEER CANADA MEMBERS ONLY -&amp;RPAGE &amp;P OF &amp;N</oddFooter>
  </headerFooter>
  <rowBreaks count="4" manualBreakCount="4">
    <brk id="62" max="16383" man="1"/>
    <brk id="119" max="16383" man="1"/>
    <brk id="176" max="16383" man="1"/>
    <brk id="2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A232"/>
  <sheetViews>
    <sheetView showGridLines="0" zoomScale="80" zoomScaleNormal="80" zoomScalePageLayoutView="80" workbookViewId="0">
      <pane ySplit="7" topLeftCell="A224" activePane="bottomLeft" state="frozen"/>
      <selection pane="bottomLeft" activeCell="A224" sqref="A224"/>
    </sheetView>
  </sheetViews>
  <sheetFormatPr defaultColWidth="8.83984375" defaultRowHeight="12" customHeight="1" x14ac:dyDescent="0.55000000000000004"/>
  <cols>
    <col min="1" max="1" width="10.41796875" style="1" customWidth="1"/>
    <col min="2" max="2" width="1.68359375" style="1" customWidth="1"/>
    <col min="3" max="3" width="8.83984375" style="2"/>
    <col min="4" max="4" width="1.68359375" style="2" customWidth="1"/>
    <col min="5" max="5" width="10.15625" style="1" bestFit="1" customWidth="1"/>
    <col min="6" max="7" width="10.15625" style="1" customWidth="1"/>
    <col min="8" max="8" width="10.83984375" style="1" customWidth="1"/>
    <col min="9" max="9" width="1.68359375" style="1" customWidth="1"/>
    <col min="10" max="13" width="10.15625" style="1" customWidth="1"/>
    <col min="14" max="14" width="1.68359375" style="1" customWidth="1"/>
    <col min="15" max="15" width="10.83984375" style="1" customWidth="1"/>
    <col min="16" max="16" width="1.68359375" style="1" customWidth="1"/>
    <col min="17" max="19" width="10.15625" style="1" customWidth="1"/>
    <col min="20" max="20" width="10.83984375" style="1" customWidth="1"/>
    <col min="21" max="21" width="1.68359375" style="1" customWidth="1"/>
    <col min="22" max="25" width="10.15625" style="1" customWidth="1"/>
    <col min="26" max="26" width="1.68359375" style="1" customWidth="1"/>
    <col min="27" max="27" width="10.83984375" style="1" customWidth="1"/>
    <col min="28" max="16384" width="8.83984375" style="1"/>
  </cols>
  <sheetData>
    <row r="1" spans="1:27" ht="33.75" customHeight="1" x14ac:dyDescent="0.55000000000000004">
      <c r="E1" s="129" t="s">
        <v>43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12" customHeight="1" x14ac:dyDescent="0.55000000000000004"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</row>
    <row r="3" spans="1:27" s="3" customFormat="1" ht="18.3" x14ac:dyDescent="0.55000000000000004">
      <c r="A3" s="130" t="s">
        <v>68</v>
      </c>
      <c r="B3" s="130"/>
      <c r="C3" s="130"/>
      <c r="D3" s="5"/>
      <c r="E3" s="126">
        <v>2020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5"/>
      <c r="Q3" s="126">
        <v>2019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s="3" customFormat="1" ht="12" customHeight="1" x14ac:dyDescent="0.55000000000000004">
      <c r="A4" s="128">
        <v>44008</v>
      </c>
      <c r="B4" s="128"/>
      <c r="C4" s="128"/>
      <c r="D4" s="5"/>
      <c r="E4" s="131" t="s">
        <v>6</v>
      </c>
      <c r="F4" s="131"/>
      <c r="G4" s="131"/>
      <c r="H4" s="131"/>
      <c r="I4" s="41"/>
      <c r="J4" s="131" t="s">
        <v>12</v>
      </c>
      <c r="K4" s="131"/>
      <c r="L4" s="131"/>
      <c r="M4" s="131"/>
      <c r="N4" s="41"/>
      <c r="O4" s="42"/>
      <c r="Q4" s="131" t="s">
        <v>6</v>
      </c>
      <c r="R4" s="131"/>
      <c r="S4" s="131"/>
      <c r="T4" s="131"/>
      <c r="U4" s="41"/>
      <c r="V4" s="131" t="s">
        <v>12</v>
      </c>
      <c r="W4" s="131"/>
      <c r="X4" s="131"/>
      <c r="Y4" s="131"/>
      <c r="Z4" s="41"/>
      <c r="AA4" s="42"/>
    </row>
    <row r="5" spans="1:27" s="3" customFormat="1" ht="12" customHeight="1" x14ac:dyDescent="0.55000000000000004">
      <c r="A5" s="15"/>
      <c r="B5" s="15"/>
      <c r="C5" s="40"/>
      <c r="D5" s="5"/>
      <c r="E5" s="46" t="s">
        <v>7</v>
      </c>
      <c r="F5" s="46" t="s">
        <v>1</v>
      </c>
      <c r="G5" s="40" t="s">
        <v>2</v>
      </c>
      <c r="H5" s="46" t="s">
        <v>5</v>
      </c>
      <c r="I5" s="46"/>
      <c r="J5" s="46" t="s">
        <v>0</v>
      </c>
      <c r="K5" s="46" t="s">
        <v>1</v>
      </c>
      <c r="L5" s="40" t="s">
        <v>2</v>
      </c>
      <c r="M5" s="46" t="s">
        <v>5</v>
      </c>
      <c r="N5" s="46"/>
      <c r="O5" s="46" t="s">
        <v>3</v>
      </c>
      <c r="P5" s="19"/>
      <c r="Q5" s="46" t="s">
        <v>0</v>
      </c>
      <c r="R5" s="46" t="s">
        <v>1</v>
      </c>
      <c r="S5" s="40" t="s">
        <v>2</v>
      </c>
      <c r="T5" s="46" t="s">
        <v>5</v>
      </c>
      <c r="U5" s="46"/>
      <c r="V5" s="46" t="s">
        <v>0</v>
      </c>
      <c r="W5" s="46" t="s">
        <v>1</v>
      </c>
      <c r="X5" s="40" t="s">
        <v>2</v>
      </c>
      <c r="Y5" s="46" t="s">
        <v>5</v>
      </c>
      <c r="Z5" s="46"/>
      <c r="AA5" s="46" t="s">
        <v>3</v>
      </c>
    </row>
    <row r="6" spans="1:27" s="3" customFormat="1" ht="12" customHeight="1" x14ac:dyDescent="0.55000000000000004">
      <c r="A6" s="43" t="s">
        <v>49</v>
      </c>
      <c r="B6" s="44"/>
      <c r="C6" s="45" t="s">
        <v>48</v>
      </c>
      <c r="D6" s="6"/>
      <c r="E6" s="47" t="s">
        <v>8</v>
      </c>
      <c r="F6" s="47" t="s">
        <v>9</v>
      </c>
      <c r="G6" s="50" t="s">
        <v>10</v>
      </c>
      <c r="H6" s="47" t="s">
        <v>11</v>
      </c>
      <c r="I6" s="46"/>
      <c r="J6" s="47" t="s">
        <v>8</v>
      </c>
      <c r="K6" s="47" t="s">
        <v>9</v>
      </c>
      <c r="L6" s="50" t="s">
        <v>10</v>
      </c>
      <c r="M6" s="47" t="s">
        <v>11</v>
      </c>
      <c r="N6" s="46"/>
      <c r="O6" s="47" t="s">
        <v>3</v>
      </c>
      <c r="P6" s="19"/>
      <c r="Q6" s="47" t="s">
        <v>8</v>
      </c>
      <c r="R6" s="47" t="s">
        <v>9</v>
      </c>
      <c r="S6" s="50" t="s">
        <v>10</v>
      </c>
      <c r="T6" s="47" t="s">
        <v>11</v>
      </c>
      <c r="U6" s="46"/>
      <c r="V6" s="47" t="s">
        <v>8</v>
      </c>
      <c r="W6" s="47" t="s">
        <v>9</v>
      </c>
      <c r="X6" s="50" t="s">
        <v>10</v>
      </c>
      <c r="Y6" s="47" t="s">
        <v>11</v>
      </c>
      <c r="Z6" s="46"/>
      <c r="AA6" s="47" t="s">
        <v>3</v>
      </c>
    </row>
    <row r="7" spans="1:27" ht="12" customHeight="1" x14ac:dyDescent="0.55000000000000004">
      <c r="E7" s="2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3" customFormat="1" ht="12" customHeight="1" x14ac:dyDescent="0.55000000000000004">
      <c r="A8" s="13" t="s">
        <v>4</v>
      </c>
      <c r="C8" s="4" t="s">
        <v>15</v>
      </c>
      <c r="D8" s="5"/>
      <c r="E8" s="21">
        <v>229998.31173999832</v>
      </c>
      <c r="F8" s="21">
        <v>734216.76261000137</v>
      </c>
      <c r="G8" s="21">
        <v>127283.53952999973</v>
      </c>
      <c r="H8" s="21">
        <v>1091498.6138799994</v>
      </c>
      <c r="I8" s="21"/>
      <c r="J8" s="21">
        <v>70569.557219999755</v>
      </c>
      <c r="K8" s="21">
        <v>101349.78985000009</v>
      </c>
      <c r="L8" s="21">
        <v>23658.284949999994</v>
      </c>
      <c r="M8" s="21">
        <v>195577.63201999984</v>
      </c>
      <c r="N8" s="21"/>
      <c r="O8" s="21">
        <v>1287076.2458999993</v>
      </c>
      <c r="P8" s="21"/>
      <c r="Q8" s="21">
        <v>265708.62898999703</v>
      </c>
      <c r="R8" s="21">
        <v>698628.68582999869</v>
      </c>
      <c r="S8" s="21">
        <v>133386.27685000005</v>
      </c>
      <c r="T8" s="21">
        <v>1097723.5916699958</v>
      </c>
      <c r="U8" s="21"/>
      <c r="V8" s="21">
        <v>70839.473389999548</v>
      </c>
      <c r="W8" s="21">
        <v>97683.882679999835</v>
      </c>
      <c r="X8" s="21">
        <v>24615.705450000016</v>
      </c>
      <c r="Y8" s="21">
        <v>193139.06151999941</v>
      </c>
      <c r="Z8" s="21"/>
      <c r="AA8" s="21">
        <v>1290862.6531899951</v>
      </c>
    </row>
    <row r="9" spans="1:27" s="3" customFormat="1" ht="12" customHeight="1" x14ac:dyDescent="0.55000000000000004">
      <c r="C9" s="4" t="s">
        <v>14</v>
      </c>
      <c r="D9" s="5"/>
      <c r="E9" s="21">
        <v>240549.07785999891</v>
      </c>
      <c r="F9" s="21">
        <v>769602.77657999832</v>
      </c>
      <c r="G9" s="21">
        <v>134160.53562000007</v>
      </c>
      <c r="H9" s="21">
        <v>1144312.3900599973</v>
      </c>
      <c r="I9" s="21"/>
      <c r="J9" s="21">
        <v>72826.23431999996</v>
      </c>
      <c r="K9" s="21">
        <v>103977.51165999986</v>
      </c>
      <c r="L9" s="21">
        <v>23075.887609999983</v>
      </c>
      <c r="M9" s="21">
        <v>199879.63358999981</v>
      </c>
      <c r="N9" s="21"/>
      <c r="O9" s="21">
        <v>1344192.0236499973</v>
      </c>
      <c r="P9" s="21"/>
      <c r="Q9" s="21">
        <v>272651.15571999631</v>
      </c>
      <c r="R9" s="21">
        <v>712700.94247999927</v>
      </c>
      <c r="S9" s="21">
        <v>127778.48903000006</v>
      </c>
      <c r="T9" s="21">
        <v>1113130.5872299955</v>
      </c>
      <c r="U9" s="21"/>
      <c r="V9" s="21">
        <v>69873.531189999834</v>
      </c>
      <c r="W9" s="21">
        <v>103156.73850999995</v>
      </c>
      <c r="X9" s="21">
        <v>24956.003119999994</v>
      </c>
      <c r="Y9" s="21">
        <v>197986.27281999978</v>
      </c>
      <c r="Z9" s="21"/>
      <c r="AA9" s="21">
        <v>1311116.8600499954</v>
      </c>
    </row>
    <row r="10" spans="1:27" s="3" customFormat="1" ht="12" customHeight="1" x14ac:dyDescent="0.55000000000000004">
      <c r="C10" s="10" t="s">
        <v>13</v>
      </c>
      <c r="D10" s="5"/>
      <c r="E10" s="22">
        <v>261242.3736899989</v>
      </c>
      <c r="F10" s="22">
        <v>984850.95478000341</v>
      </c>
      <c r="G10" s="22">
        <v>77403.844350000028</v>
      </c>
      <c r="H10" s="22">
        <v>1323497.1728200023</v>
      </c>
      <c r="I10" s="21"/>
      <c r="J10" s="22">
        <v>90747.250299999883</v>
      </c>
      <c r="K10" s="22">
        <v>137154.68211999992</v>
      </c>
      <c r="L10" s="22">
        <v>15116.71241</v>
      </c>
      <c r="M10" s="22">
        <v>243018.6448299998</v>
      </c>
      <c r="N10" s="21"/>
      <c r="O10" s="22">
        <v>1566515.8176500022</v>
      </c>
      <c r="P10" s="21"/>
      <c r="Q10" s="22">
        <v>318012.67104999698</v>
      </c>
      <c r="R10" s="22">
        <v>884376.71448999958</v>
      </c>
      <c r="S10" s="22">
        <v>153536.7904700003</v>
      </c>
      <c r="T10" s="22">
        <v>1355926.1760099968</v>
      </c>
      <c r="U10" s="21"/>
      <c r="V10" s="22">
        <v>90286.952599999786</v>
      </c>
      <c r="W10" s="22">
        <v>131675.67218000008</v>
      </c>
      <c r="X10" s="22">
        <v>32503.314299999984</v>
      </c>
      <c r="Y10" s="22">
        <v>254465.93907999987</v>
      </c>
      <c r="Z10" s="21"/>
      <c r="AA10" s="22">
        <v>1610392.1150899965</v>
      </c>
    </row>
    <row r="11" spans="1:27" s="3" customFormat="1" ht="12" customHeight="1" x14ac:dyDescent="0.55000000000000004">
      <c r="C11" s="4" t="s">
        <v>16</v>
      </c>
      <c r="D11" s="5"/>
      <c r="E11" s="21">
        <v>238962.83403999911</v>
      </c>
      <c r="F11" s="21">
        <v>1149464.1430400007</v>
      </c>
      <c r="G11" s="21">
        <v>-4727.8938000000007</v>
      </c>
      <c r="H11" s="21">
        <v>1383699.0832799999</v>
      </c>
      <c r="I11" s="21"/>
      <c r="J11" s="21">
        <v>106580.34494999981</v>
      </c>
      <c r="K11" s="21">
        <v>132205.05728000004</v>
      </c>
      <c r="L11" s="21">
        <v>-1755.385829999999</v>
      </c>
      <c r="M11" s="21">
        <v>237030.01639999985</v>
      </c>
      <c r="N11" s="21"/>
      <c r="O11" s="21">
        <v>1620729.0996799998</v>
      </c>
      <c r="P11" s="21"/>
      <c r="Q11" s="21">
        <v>335543.81758999621</v>
      </c>
      <c r="R11" s="21">
        <v>960229.08594000002</v>
      </c>
      <c r="S11" s="21">
        <v>157525.41664000077</v>
      </c>
      <c r="T11" s="21">
        <v>1453298.3201699969</v>
      </c>
      <c r="U11" s="21"/>
      <c r="V11" s="21">
        <v>115239.44478999976</v>
      </c>
      <c r="W11" s="21">
        <v>133714.70178000009</v>
      </c>
      <c r="X11" s="21">
        <v>30049.36021000001</v>
      </c>
      <c r="Y11" s="21">
        <v>279003.50677999988</v>
      </c>
      <c r="Z11" s="21"/>
      <c r="AA11" s="21">
        <v>1732301.8269499969</v>
      </c>
    </row>
    <row r="12" spans="1:27" s="3" customFormat="1" ht="12" customHeight="1" x14ac:dyDescent="0.55000000000000004">
      <c r="C12" s="4" t="s">
        <v>17</v>
      </c>
      <c r="D12" s="5"/>
      <c r="E12" s="21">
        <v>270222.49848999945</v>
      </c>
      <c r="F12" s="21">
        <v>1353278.6952399965</v>
      </c>
      <c r="G12" s="21">
        <v>6298.3350599999803</v>
      </c>
      <c r="H12" s="21">
        <v>1629799.5287899959</v>
      </c>
      <c r="I12" s="21"/>
      <c r="J12" s="21">
        <v>138294.83519999951</v>
      </c>
      <c r="K12" s="21">
        <v>172558.69140999956</v>
      </c>
      <c r="L12" s="21">
        <v>-964.30368999999894</v>
      </c>
      <c r="M12" s="21">
        <v>309889.2229199991</v>
      </c>
      <c r="N12" s="21"/>
      <c r="O12" s="21">
        <v>1939688.7517099949</v>
      </c>
      <c r="P12" s="21"/>
      <c r="Q12" s="21">
        <v>368291.88698999741</v>
      </c>
      <c r="R12" s="21">
        <v>1141886.901369998</v>
      </c>
      <c r="S12" s="21">
        <v>165500.56430000014</v>
      </c>
      <c r="T12" s="21">
        <v>1675679.3526599957</v>
      </c>
      <c r="U12" s="21"/>
      <c r="V12" s="21">
        <v>134267.9107899995</v>
      </c>
      <c r="W12" s="21">
        <v>157574.35663999993</v>
      </c>
      <c r="X12" s="21">
        <v>32800.090589999978</v>
      </c>
      <c r="Y12" s="21">
        <v>324642.3580199994</v>
      </c>
      <c r="Z12" s="21"/>
      <c r="AA12" s="21">
        <v>2000321.7106799949</v>
      </c>
    </row>
    <row r="13" spans="1:27" s="3" customFormat="1" ht="12" customHeight="1" x14ac:dyDescent="0.55000000000000004">
      <c r="C13" s="10" t="s">
        <v>18</v>
      </c>
      <c r="D13" s="5"/>
      <c r="E13" s="22"/>
      <c r="F13" s="22"/>
      <c r="G13" s="22"/>
      <c r="H13" s="22"/>
      <c r="I13" s="21"/>
      <c r="J13" s="22"/>
      <c r="K13" s="22"/>
      <c r="L13" s="22"/>
      <c r="M13" s="22"/>
      <c r="N13" s="21"/>
      <c r="O13" s="22"/>
      <c r="P13" s="21"/>
      <c r="Q13" s="22"/>
      <c r="R13" s="22"/>
      <c r="S13" s="22"/>
      <c r="T13" s="22"/>
      <c r="U13" s="21"/>
      <c r="V13" s="22"/>
      <c r="W13" s="22"/>
      <c r="X13" s="22"/>
      <c r="Y13" s="22"/>
      <c r="Z13" s="21"/>
      <c r="AA13" s="22"/>
    </row>
    <row r="14" spans="1:27" s="3" customFormat="1" ht="12" customHeight="1" x14ac:dyDescent="0.55000000000000004">
      <c r="C14" s="4" t="s">
        <v>19</v>
      </c>
      <c r="D14" s="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3" customFormat="1" ht="12" customHeight="1" x14ac:dyDescent="0.55000000000000004">
      <c r="C15" s="4" t="s">
        <v>20</v>
      </c>
      <c r="D15" s="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3" customFormat="1" ht="12" customHeight="1" x14ac:dyDescent="0.55000000000000004">
      <c r="C16" s="10" t="s">
        <v>21</v>
      </c>
      <c r="D16" s="5"/>
      <c r="E16" s="22"/>
      <c r="F16" s="22"/>
      <c r="G16" s="22"/>
      <c r="H16" s="22"/>
      <c r="I16" s="21"/>
      <c r="J16" s="22"/>
      <c r="K16" s="22"/>
      <c r="L16" s="22"/>
      <c r="M16" s="22"/>
      <c r="N16" s="21"/>
      <c r="O16" s="22"/>
      <c r="P16" s="21"/>
      <c r="Q16" s="22"/>
      <c r="R16" s="22"/>
      <c r="S16" s="22"/>
      <c r="T16" s="22"/>
      <c r="U16" s="21"/>
      <c r="V16" s="22"/>
      <c r="W16" s="22"/>
      <c r="X16" s="22"/>
      <c r="Y16" s="22"/>
      <c r="Z16" s="21"/>
      <c r="AA16" s="22"/>
    </row>
    <row r="17" spans="1:27" s="3" customFormat="1" ht="12" customHeight="1" x14ac:dyDescent="0.55000000000000004">
      <c r="C17" s="4" t="s">
        <v>22</v>
      </c>
      <c r="D17" s="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3" customFormat="1" ht="12" customHeight="1" x14ac:dyDescent="0.55000000000000004">
      <c r="C18" s="4" t="s">
        <v>23</v>
      </c>
      <c r="D18" s="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3" customFormat="1" ht="12" customHeight="1" x14ac:dyDescent="0.55000000000000004">
      <c r="C19" s="9" t="s">
        <v>24</v>
      </c>
      <c r="D19" s="5"/>
      <c r="E19" s="23"/>
      <c r="F19" s="23"/>
      <c r="G19" s="23"/>
      <c r="H19" s="23"/>
      <c r="I19" s="21"/>
      <c r="J19" s="23"/>
      <c r="K19" s="23"/>
      <c r="L19" s="23"/>
      <c r="M19" s="23"/>
      <c r="N19" s="21"/>
      <c r="O19" s="23"/>
      <c r="P19" s="21"/>
      <c r="Q19" s="23"/>
      <c r="R19" s="23"/>
      <c r="S19" s="23"/>
      <c r="T19" s="23"/>
      <c r="U19" s="21"/>
      <c r="V19" s="23"/>
      <c r="W19" s="23"/>
      <c r="X19" s="23"/>
      <c r="Y19" s="23"/>
      <c r="Z19" s="21"/>
      <c r="AA19" s="23"/>
    </row>
    <row r="20" spans="1:27" s="3" customFormat="1" ht="12" customHeight="1" x14ac:dyDescent="0.55000000000000004">
      <c r="C20" s="11" t="s">
        <v>25</v>
      </c>
      <c r="D20" s="5"/>
      <c r="E20" s="24">
        <f>SUM(E8:E19)</f>
        <v>1240975.0958199946</v>
      </c>
      <c r="F20" s="24">
        <f>SUM(F8:F19)</f>
        <v>4991413.33225</v>
      </c>
      <c r="G20" s="24">
        <f t="shared" ref="G20:H20" si="0">SUM(G8:G19)</f>
        <v>340418.36075999978</v>
      </c>
      <c r="H20" s="24">
        <f t="shared" si="0"/>
        <v>6572806.7888299944</v>
      </c>
      <c r="I20" s="21"/>
      <c r="J20" s="24">
        <f t="shared" ref="J20:M20" si="1">SUM(J8:J19)</f>
        <v>479018.22198999894</v>
      </c>
      <c r="K20" s="24">
        <f t="shared" si="1"/>
        <v>647245.73231999949</v>
      </c>
      <c r="L20" s="24">
        <f t="shared" si="1"/>
        <v>59131.195449999977</v>
      </c>
      <c r="M20" s="24">
        <f t="shared" si="1"/>
        <v>1185395.1497599983</v>
      </c>
      <c r="N20" s="21"/>
      <c r="O20" s="24">
        <f>SUM(O8:O19)</f>
        <v>7758201.9385899939</v>
      </c>
      <c r="P20" s="21"/>
      <c r="Q20" s="24">
        <f t="shared" ref="Q20:T20" si="2">SUM(Q8:Q19)</f>
        <v>1560208.1603399839</v>
      </c>
      <c r="R20" s="24">
        <f t="shared" si="2"/>
        <v>4397822.3301099958</v>
      </c>
      <c r="S20" s="24">
        <f t="shared" si="2"/>
        <v>737727.53729000129</v>
      </c>
      <c r="T20" s="24">
        <f t="shared" si="2"/>
        <v>6695758.0277399803</v>
      </c>
      <c r="U20" s="21"/>
      <c r="V20" s="24">
        <f t="shared" ref="V20:Y20" si="3">SUM(V8:V19)</f>
        <v>480507.31275999837</v>
      </c>
      <c r="W20" s="24">
        <f t="shared" si="3"/>
        <v>623805.35178999987</v>
      </c>
      <c r="X20" s="24">
        <f t="shared" si="3"/>
        <v>144924.47366999998</v>
      </c>
      <c r="Y20" s="24">
        <f t="shared" si="3"/>
        <v>1249237.1382199985</v>
      </c>
      <c r="Z20" s="21"/>
      <c r="AA20" s="24">
        <f>SUM(AA8:AA19)</f>
        <v>7944995.1659599785</v>
      </c>
    </row>
    <row r="21" spans="1:27" s="3" customFormat="1" ht="12" customHeight="1" thickBot="1" x14ac:dyDescent="0.6">
      <c r="C21" s="12" t="s">
        <v>26</v>
      </c>
      <c r="D21" s="5"/>
      <c r="E21" s="25">
        <v>3606636.6361102923</v>
      </c>
      <c r="F21" s="25">
        <v>12712676.709742045</v>
      </c>
      <c r="G21" s="25">
        <v>1422711.3283000151</v>
      </c>
      <c r="H21" s="25">
        <v>17742024.674152352</v>
      </c>
      <c r="I21" s="21"/>
      <c r="J21" s="25">
        <v>1401294.3090900006</v>
      </c>
      <c r="K21" s="25">
        <v>1813279.0572100414</v>
      </c>
      <c r="L21" s="25">
        <v>268511.2585099992</v>
      </c>
      <c r="M21" s="25">
        <v>3483084.6248100409</v>
      </c>
      <c r="N21" s="21"/>
      <c r="O21" s="25">
        <v>21225109.298962396</v>
      </c>
      <c r="P21" s="21"/>
      <c r="Q21" s="25">
        <v>4407287.1895702817</v>
      </c>
      <c r="R21" s="25">
        <v>12053381.008441754</v>
      </c>
      <c r="S21" s="25">
        <v>1861903.9620200177</v>
      </c>
      <c r="T21" s="25">
        <v>18322572.160032053</v>
      </c>
      <c r="U21" s="21"/>
      <c r="V21" s="25">
        <v>1418921.2376400009</v>
      </c>
      <c r="W21" s="25">
        <v>1705432.8420300293</v>
      </c>
      <c r="X21" s="25">
        <v>362610.55085999984</v>
      </c>
      <c r="Y21" s="25">
        <v>3486964.63053003</v>
      </c>
      <c r="Z21" s="21"/>
      <c r="AA21" s="25">
        <v>21809536.790562082</v>
      </c>
    </row>
    <row r="22" spans="1:27" ht="12" customHeight="1" thickTop="1" x14ac:dyDescent="0.55000000000000004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2" customHeight="1" x14ac:dyDescent="0.55000000000000004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2" customHeight="1" x14ac:dyDescent="0.55000000000000004">
      <c r="A24" s="14" t="s">
        <v>27</v>
      </c>
      <c r="C24" s="4" t="s">
        <v>15</v>
      </c>
      <c r="D24" s="5"/>
      <c r="E24" s="21">
        <v>11891.229679999991</v>
      </c>
      <c r="F24" s="21">
        <v>5040.7226899999987</v>
      </c>
      <c r="G24" s="21">
        <v>617.01440000000002</v>
      </c>
      <c r="H24" s="21">
        <v>17548.966769999992</v>
      </c>
      <c r="I24" s="21"/>
      <c r="J24" s="21">
        <v>224.34649999999999</v>
      </c>
      <c r="K24" s="21">
        <v>221.37262999999999</v>
      </c>
      <c r="L24" s="21">
        <v>46.900000000000006</v>
      </c>
      <c r="M24" s="21">
        <v>492.61912999999993</v>
      </c>
      <c r="N24" s="21"/>
      <c r="O24" s="21">
        <v>18041.585899999995</v>
      </c>
      <c r="P24" s="21"/>
      <c r="Q24" s="21">
        <v>10539.479669999999</v>
      </c>
      <c r="R24" s="21">
        <v>3678.2827400000006</v>
      </c>
      <c r="S24" s="21">
        <v>547.83040000000005</v>
      </c>
      <c r="T24" s="21">
        <v>14765.59281</v>
      </c>
      <c r="U24" s="21"/>
      <c r="V24" s="21">
        <v>224.44629999999995</v>
      </c>
      <c r="W24" s="21">
        <v>276.99375000000003</v>
      </c>
      <c r="X24" s="21">
        <v>19</v>
      </c>
      <c r="Y24" s="21">
        <v>520.44004999999993</v>
      </c>
      <c r="Z24" s="21"/>
      <c r="AA24" s="21">
        <v>15286.032859999999</v>
      </c>
    </row>
    <row r="25" spans="1:27" ht="12" customHeight="1" x14ac:dyDescent="0.55000000000000004">
      <c r="C25" s="4" t="s">
        <v>14</v>
      </c>
      <c r="D25" s="5"/>
      <c r="E25" s="21">
        <v>16044.16044</v>
      </c>
      <c r="F25" s="21">
        <v>7797.8132299999979</v>
      </c>
      <c r="G25" s="21">
        <v>865.60837999999978</v>
      </c>
      <c r="H25" s="21">
        <v>24707.582050000001</v>
      </c>
      <c r="I25" s="21"/>
      <c r="J25" s="21">
        <v>119.09730000000008</v>
      </c>
      <c r="K25" s="21">
        <v>251.17112999999998</v>
      </c>
      <c r="L25" s="21">
        <v>59.3</v>
      </c>
      <c r="M25" s="21">
        <v>429.56843000000009</v>
      </c>
      <c r="N25" s="21"/>
      <c r="O25" s="21">
        <v>25137.15048</v>
      </c>
      <c r="P25" s="21"/>
      <c r="Q25" s="21">
        <v>16004.338289999998</v>
      </c>
      <c r="R25" s="21">
        <v>5499.2019399999972</v>
      </c>
      <c r="S25" s="21">
        <v>732.3069200000001</v>
      </c>
      <c r="T25" s="21">
        <v>22235.847149999994</v>
      </c>
      <c r="U25" s="21"/>
      <c r="V25" s="21">
        <v>240.77469999999994</v>
      </c>
      <c r="W25" s="21">
        <v>340.61131999999998</v>
      </c>
      <c r="X25" s="21">
        <v>81.100000000000009</v>
      </c>
      <c r="Y25" s="21">
        <v>662.48601999999994</v>
      </c>
      <c r="Z25" s="21"/>
      <c r="AA25" s="21">
        <v>22898.333169999994</v>
      </c>
    </row>
    <row r="26" spans="1:27" ht="12" customHeight="1" x14ac:dyDescent="0.55000000000000004">
      <c r="C26" s="10" t="s">
        <v>13</v>
      </c>
      <c r="D26" s="5"/>
      <c r="E26" s="22">
        <v>21397.265310000006</v>
      </c>
      <c r="F26" s="22">
        <v>9684.8967600000069</v>
      </c>
      <c r="G26" s="22">
        <v>557.13653999999997</v>
      </c>
      <c r="H26" s="22">
        <v>31639.298610000013</v>
      </c>
      <c r="I26" s="21"/>
      <c r="J26" s="22">
        <v>435.4473999999999</v>
      </c>
      <c r="K26" s="22">
        <v>540.18484000000001</v>
      </c>
      <c r="L26" s="22">
        <v>18.5</v>
      </c>
      <c r="M26" s="22">
        <v>994.13223999999991</v>
      </c>
      <c r="N26" s="21"/>
      <c r="O26" s="22">
        <v>32633.430850000015</v>
      </c>
      <c r="P26" s="21"/>
      <c r="Q26" s="22">
        <v>17673.925290000006</v>
      </c>
      <c r="R26" s="22">
        <v>6339.0868200000004</v>
      </c>
      <c r="S26" s="22">
        <v>1073.09844</v>
      </c>
      <c r="T26" s="22">
        <v>25086.110550000009</v>
      </c>
      <c r="U26" s="21"/>
      <c r="V26" s="22">
        <v>386.92759999999998</v>
      </c>
      <c r="W26" s="22">
        <v>603.95824000000016</v>
      </c>
      <c r="X26" s="22">
        <v>102.60000000000001</v>
      </c>
      <c r="Y26" s="22">
        <v>1093.4858400000001</v>
      </c>
      <c r="Z26" s="21"/>
      <c r="AA26" s="22">
        <v>26179.596390000006</v>
      </c>
    </row>
    <row r="27" spans="1:27" ht="12" customHeight="1" x14ac:dyDescent="0.55000000000000004">
      <c r="C27" s="4" t="s">
        <v>16</v>
      </c>
      <c r="D27" s="5"/>
      <c r="E27" s="21">
        <v>11532.219079999997</v>
      </c>
      <c r="F27" s="21">
        <v>6665.5831099999978</v>
      </c>
      <c r="G27" s="21">
        <v>-89.47842</v>
      </c>
      <c r="H27" s="21">
        <v>18108.323769999995</v>
      </c>
      <c r="I27" s="21"/>
      <c r="J27" s="21">
        <v>1227.6393</v>
      </c>
      <c r="K27" s="21">
        <v>362.04996000000006</v>
      </c>
      <c r="L27" s="21">
        <v>-8.1000000000000014</v>
      </c>
      <c r="M27" s="21">
        <v>1581.5892600000002</v>
      </c>
      <c r="N27" s="21"/>
      <c r="O27" s="21">
        <v>19689.913029999996</v>
      </c>
      <c r="P27" s="21"/>
      <c r="Q27" s="21">
        <v>18685.15652</v>
      </c>
      <c r="R27" s="21">
        <v>7993.6674700000021</v>
      </c>
      <c r="S27" s="21">
        <v>981.88689999999997</v>
      </c>
      <c r="T27" s="21">
        <v>27660.710890000006</v>
      </c>
      <c r="U27" s="21"/>
      <c r="V27" s="21">
        <v>1036.4884000000002</v>
      </c>
      <c r="W27" s="21">
        <v>358.89171000000005</v>
      </c>
      <c r="X27" s="21">
        <v>109.80000000000001</v>
      </c>
      <c r="Y27" s="21">
        <v>1505.1801100000002</v>
      </c>
      <c r="Z27" s="21"/>
      <c r="AA27" s="21">
        <v>29165.891000000003</v>
      </c>
    </row>
    <row r="28" spans="1:27" ht="12" customHeight="1" x14ac:dyDescent="0.55000000000000004">
      <c r="C28" s="4" t="s">
        <v>17</v>
      </c>
      <c r="D28" s="5"/>
      <c r="E28" s="21">
        <v>17838.627850000001</v>
      </c>
      <c r="F28" s="21">
        <v>12949.552040000002</v>
      </c>
      <c r="G28" s="21">
        <v>-320.39161999999999</v>
      </c>
      <c r="H28" s="21">
        <v>30467.788270000005</v>
      </c>
      <c r="I28" s="21"/>
      <c r="J28" s="21">
        <v>784.0399000000001</v>
      </c>
      <c r="K28" s="21">
        <v>321.74634999999995</v>
      </c>
      <c r="L28" s="21">
        <v>-42.5</v>
      </c>
      <c r="M28" s="21">
        <v>1063.2862500000001</v>
      </c>
      <c r="N28" s="21"/>
      <c r="O28" s="21">
        <v>31531.074520000006</v>
      </c>
      <c r="P28" s="21"/>
      <c r="Q28" s="21">
        <v>21258.426819999997</v>
      </c>
      <c r="R28" s="21">
        <v>10057.759340000001</v>
      </c>
      <c r="S28" s="21">
        <v>949.23213999999984</v>
      </c>
      <c r="T28" s="21">
        <v>32265.418299999998</v>
      </c>
      <c r="U28" s="21"/>
      <c r="V28" s="21">
        <v>791.31039999999996</v>
      </c>
      <c r="W28" s="21">
        <v>440.77360999999991</v>
      </c>
      <c r="X28" s="21">
        <v>55.399999999999991</v>
      </c>
      <c r="Y28" s="21">
        <v>1287.4840099999999</v>
      </c>
      <c r="Z28" s="21"/>
      <c r="AA28" s="21">
        <v>33552.902309999998</v>
      </c>
    </row>
    <row r="29" spans="1:27" ht="12" customHeight="1" x14ac:dyDescent="0.55000000000000004">
      <c r="C29" s="10" t="s">
        <v>18</v>
      </c>
      <c r="D29" s="5"/>
      <c r="E29" s="22"/>
      <c r="F29" s="22"/>
      <c r="G29" s="22"/>
      <c r="H29" s="22"/>
      <c r="I29" s="21"/>
      <c r="J29" s="22"/>
      <c r="K29" s="22"/>
      <c r="L29" s="22"/>
      <c r="M29" s="22"/>
      <c r="N29" s="21"/>
      <c r="O29" s="22"/>
      <c r="P29" s="21"/>
      <c r="Q29" s="22"/>
      <c r="R29" s="22"/>
      <c r="S29" s="22"/>
      <c r="T29" s="22"/>
      <c r="U29" s="21"/>
      <c r="V29" s="22"/>
      <c r="W29" s="22"/>
      <c r="X29" s="22"/>
      <c r="Y29" s="22"/>
      <c r="Z29" s="21"/>
      <c r="AA29" s="22"/>
    </row>
    <row r="30" spans="1:27" ht="12" customHeight="1" x14ac:dyDescent="0.55000000000000004">
      <c r="C30" s="4" t="s">
        <v>19</v>
      </c>
      <c r="D30" s="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" customHeight="1" x14ac:dyDescent="0.55000000000000004">
      <c r="C31" s="4" t="s">
        <v>20</v>
      </c>
      <c r="D31" s="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" customHeight="1" x14ac:dyDescent="0.55000000000000004">
      <c r="C32" s="10" t="s">
        <v>21</v>
      </c>
      <c r="D32" s="5"/>
      <c r="E32" s="22"/>
      <c r="F32" s="22"/>
      <c r="G32" s="22"/>
      <c r="H32" s="22"/>
      <c r="I32" s="21"/>
      <c r="J32" s="22"/>
      <c r="K32" s="22"/>
      <c r="L32" s="22"/>
      <c r="M32" s="22"/>
      <c r="N32" s="21"/>
      <c r="O32" s="22"/>
      <c r="P32" s="21"/>
      <c r="Q32" s="22"/>
      <c r="R32" s="22"/>
      <c r="S32" s="22"/>
      <c r="T32" s="22"/>
      <c r="U32" s="21"/>
      <c r="V32" s="22"/>
      <c r="W32" s="22"/>
      <c r="X32" s="22"/>
      <c r="Y32" s="22"/>
      <c r="Z32" s="21"/>
      <c r="AA32" s="22"/>
    </row>
    <row r="33" spans="1:27" ht="12" customHeight="1" x14ac:dyDescent="0.55000000000000004">
      <c r="C33" s="4" t="s">
        <v>22</v>
      </c>
      <c r="D33" s="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" customHeight="1" x14ac:dyDescent="0.55000000000000004">
      <c r="C34" s="4" t="s">
        <v>23</v>
      </c>
      <c r="D34" s="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" customHeight="1" x14ac:dyDescent="0.55000000000000004">
      <c r="C35" s="9" t="s">
        <v>24</v>
      </c>
      <c r="D35" s="5"/>
      <c r="E35" s="23"/>
      <c r="F35" s="23"/>
      <c r="G35" s="23"/>
      <c r="H35" s="23"/>
      <c r="I35" s="21"/>
      <c r="J35" s="23"/>
      <c r="K35" s="23"/>
      <c r="L35" s="23"/>
      <c r="M35" s="23"/>
      <c r="N35" s="21"/>
      <c r="O35" s="23"/>
      <c r="P35" s="21"/>
      <c r="Q35" s="23"/>
      <c r="R35" s="23"/>
      <c r="S35" s="23"/>
      <c r="T35" s="23"/>
      <c r="U35" s="21"/>
      <c r="V35" s="23"/>
      <c r="W35" s="23"/>
      <c r="X35" s="23"/>
      <c r="Y35" s="23"/>
      <c r="Z35" s="21"/>
      <c r="AA35" s="23"/>
    </row>
    <row r="36" spans="1:27" ht="12" customHeight="1" x14ac:dyDescent="0.55000000000000004">
      <c r="C36" s="11" t="s">
        <v>25</v>
      </c>
      <c r="D36" s="5"/>
      <c r="E36" s="24">
        <f>SUM(E24:E35)</f>
        <v>78703.502359999999</v>
      </c>
      <c r="F36" s="24">
        <f>SUM(F24:F35)</f>
        <v>42138.567830000007</v>
      </c>
      <c r="G36" s="24">
        <f t="shared" ref="G36" si="4">SUM(G24:G35)</f>
        <v>1629.8892799999999</v>
      </c>
      <c r="H36" s="24">
        <f t="shared" ref="H36" si="5">SUM(H24:H35)</f>
        <v>122471.95947000002</v>
      </c>
      <c r="I36" s="21"/>
      <c r="J36" s="24">
        <f t="shared" ref="J36" si="6">SUM(J24:J35)</f>
        <v>2790.5704000000001</v>
      </c>
      <c r="K36" s="24">
        <f t="shared" ref="K36" si="7">SUM(K24:K35)</f>
        <v>1696.5249099999999</v>
      </c>
      <c r="L36" s="24">
        <f t="shared" ref="L36" si="8">SUM(L24:L35)</f>
        <v>74.099999999999994</v>
      </c>
      <c r="M36" s="24">
        <f t="shared" ref="M36" si="9">SUM(M24:M35)</f>
        <v>4561.1953100000001</v>
      </c>
      <c r="N36" s="21"/>
      <c r="O36" s="24">
        <f>SUM(O24:O35)</f>
        <v>127033.15478000001</v>
      </c>
      <c r="P36" s="21"/>
      <c r="Q36" s="24">
        <f t="shared" ref="Q36" si="10">SUM(Q24:Q35)</f>
        <v>84161.326589999997</v>
      </c>
      <c r="R36" s="24">
        <f t="shared" ref="R36" si="11">SUM(R24:R35)</f>
        <v>33567.998309999995</v>
      </c>
      <c r="S36" s="24">
        <f t="shared" ref="S36" si="12">SUM(S24:S35)</f>
        <v>4284.3548000000001</v>
      </c>
      <c r="T36" s="24">
        <f t="shared" ref="T36" si="13">SUM(T24:T35)</f>
        <v>122013.67970000001</v>
      </c>
      <c r="U36" s="21"/>
      <c r="V36" s="24">
        <f t="shared" ref="V36" si="14">SUM(V24:V35)</f>
        <v>2679.9474</v>
      </c>
      <c r="W36" s="24">
        <f t="shared" ref="W36" si="15">SUM(W24:W35)</f>
        <v>2021.2286300000003</v>
      </c>
      <c r="X36" s="24">
        <f t="shared" ref="X36" si="16">SUM(X24:X35)</f>
        <v>367.9</v>
      </c>
      <c r="Y36" s="24">
        <f t="shared" ref="Y36" si="17">SUM(Y24:Y35)</f>
        <v>5069.0760300000002</v>
      </c>
      <c r="Z36" s="21"/>
      <c r="AA36" s="24">
        <f>SUM(AA24:AA35)</f>
        <v>127082.75573</v>
      </c>
    </row>
    <row r="37" spans="1:27" ht="12" customHeight="1" thickBot="1" x14ac:dyDescent="0.6">
      <c r="C37" s="12" t="s">
        <v>26</v>
      </c>
      <c r="D37" s="5"/>
      <c r="E37" s="25">
        <v>235049.59078000014</v>
      </c>
      <c r="F37" s="25">
        <v>115476.63337000008</v>
      </c>
      <c r="G37" s="25">
        <v>9311.0029199999954</v>
      </c>
      <c r="H37" s="25">
        <v>359837.22707000026</v>
      </c>
      <c r="I37" s="21"/>
      <c r="J37" s="25">
        <v>9138.2690000000093</v>
      </c>
      <c r="K37" s="25">
        <v>4917.0871900000038</v>
      </c>
      <c r="L37" s="25">
        <v>745.70000000000016</v>
      </c>
      <c r="M37" s="25">
        <v>14801.056190000014</v>
      </c>
      <c r="N37" s="21"/>
      <c r="O37" s="25">
        <v>374638.28326000029</v>
      </c>
      <c r="P37" s="21"/>
      <c r="Q37" s="25">
        <v>261171.7602399998</v>
      </c>
      <c r="R37" s="25">
        <v>99988.761019999773</v>
      </c>
      <c r="S37" s="25">
        <v>12275.104540000004</v>
      </c>
      <c r="T37" s="25">
        <v>373435.62579999963</v>
      </c>
      <c r="U37" s="21"/>
      <c r="V37" s="25">
        <v>9646.0447500000028</v>
      </c>
      <c r="W37" s="25">
        <v>5548.8443599999946</v>
      </c>
      <c r="X37" s="25">
        <v>1118.8</v>
      </c>
      <c r="Y37" s="25">
        <v>16313.689109999996</v>
      </c>
      <c r="Z37" s="21"/>
      <c r="AA37" s="25">
        <v>389749.31490999961</v>
      </c>
    </row>
    <row r="38" spans="1:27" ht="12" customHeight="1" thickTop="1" x14ac:dyDescent="0.55000000000000004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" customHeight="1" x14ac:dyDescent="0.55000000000000004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" customHeight="1" x14ac:dyDescent="0.55000000000000004">
      <c r="A40" s="14" t="s">
        <v>28</v>
      </c>
      <c r="C40" s="4" t="s">
        <v>15</v>
      </c>
      <c r="D40" s="5"/>
      <c r="E40" s="21">
        <v>1017.6288000000003</v>
      </c>
      <c r="F40" s="21">
        <v>3598.6405999999993</v>
      </c>
      <c r="G40" s="21">
        <v>480.15069999999997</v>
      </c>
      <c r="H40" s="21">
        <v>5096.4200999999994</v>
      </c>
      <c r="I40" s="21"/>
      <c r="J40" s="21">
        <v>96.278400000000033</v>
      </c>
      <c r="K40" s="21">
        <v>116.56349999999998</v>
      </c>
      <c r="L40" s="21">
        <v>17</v>
      </c>
      <c r="M40" s="21">
        <v>229.84190000000001</v>
      </c>
      <c r="N40" s="21"/>
      <c r="O40" s="21">
        <v>5326.2619999999997</v>
      </c>
      <c r="P40" s="21"/>
      <c r="Q40" s="21">
        <v>1149.5344999999998</v>
      </c>
      <c r="R40" s="21">
        <v>3249.2507999999989</v>
      </c>
      <c r="S40" s="21">
        <v>634.1434999999999</v>
      </c>
      <c r="T40" s="21">
        <v>5032.9287999999988</v>
      </c>
      <c r="U40" s="21"/>
      <c r="V40" s="21">
        <v>97.83580000000002</v>
      </c>
      <c r="W40" s="21">
        <v>204.35909999999998</v>
      </c>
      <c r="X40" s="21">
        <v>32.299999999999997</v>
      </c>
      <c r="Y40" s="21">
        <v>334.49490000000003</v>
      </c>
      <c r="Z40" s="21"/>
      <c r="AA40" s="21">
        <v>5367.4236999999985</v>
      </c>
    </row>
    <row r="41" spans="1:27" ht="12" customHeight="1" x14ac:dyDescent="0.55000000000000004">
      <c r="C41" s="4" t="s">
        <v>14</v>
      </c>
      <c r="D41" s="5"/>
      <c r="E41" s="21">
        <v>1030.8278000000003</v>
      </c>
      <c r="F41" s="21">
        <v>3734.0599000000002</v>
      </c>
      <c r="G41" s="21">
        <v>573.63148000000001</v>
      </c>
      <c r="H41" s="21">
        <v>5338.5191800000002</v>
      </c>
      <c r="I41" s="21"/>
      <c r="J41" s="21">
        <v>99.107100000000031</v>
      </c>
      <c r="K41" s="21">
        <v>116.56089999999998</v>
      </c>
      <c r="L41" s="21">
        <v>20</v>
      </c>
      <c r="M41" s="21">
        <v>235.66800000000001</v>
      </c>
      <c r="N41" s="21"/>
      <c r="O41" s="21">
        <v>5574.1871800000008</v>
      </c>
      <c r="P41" s="21"/>
      <c r="Q41" s="21">
        <v>1135.1038999999992</v>
      </c>
      <c r="R41" s="21">
        <v>3286.9039000000007</v>
      </c>
      <c r="S41" s="21">
        <v>477.78050000000002</v>
      </c>
      <c r="T41" s="21">
        <v>4899.7882999999993</v>
      </c>
      <c r="U41" s="21"/>
      <c r="V41" s="21">
        <v>107.80260000000003</v>
      </c>
      <c r="W41" s="21">
        <v>214.26340000000002</v>
      </c>
      <c r="X41" s="21">
        <v>33.6</v>
      </c>
      <c r="Y41" s="21">
        <v>355.66600000000005</v>
      </c>
      <c r="Z41" s="21"/>
      <c r="AA41" s="21">
        <v>5255.4542999999994</v>
      </c>
    </row>
    <row r="42" spans="1:27" ht="12" customHeight="1" x14ac:dyDescent="0.55000000000000004">
      <c r="C42" s="10" t="s">
        <v>13</v>
      </c>
      <c r="D42" s="5"/>
      <c r="E42" s="22">
        <v>1022.4294000000003</v>
      </c>
      <c r="F42" s="22">
        <v>4658.4468000000033</v>
      </c>
      <c r="G42" s="22">
        <v>480.65110000000004</v>
      </c>
      <c r="H42" s="22">
        <v>6161.5273000000034</v>
      </c>
      <c r="I42" s="21"/>
      <c r="J42" s="22">
        <v>118.0162</v>
      </c>
      <c r="K42" s="22">
        <v>131.97009999999997</v>
      </c>
      <c r="L42" s="22">
        <v>12.7</v>
      </c>
      <c r="M42" s="22">
        <v>262.68629999999996</v>
      </c>
      <c r="N42" s="21"/>
      <c r="O42" s="22">
        <v>6424.2136000000028</v>
      </c>
      <c r="P42" s="21"/>
      <c r="Q42" s="22">
        <v>1295.8641000000014</v>
      </c>
      <c r="R42" s="22">
        <v>3754.2565000000004</v>
      </c>
      <c r="S42" s="22">
        <v>690.76599999999996</v>
      </c>
      <c r="T42" s="22">
        <v>5740.8866000000016</v>
      </c>
      <c r="U42" s="21"/>
      <c r="V42" s="22">
        <v>132.35230000000001</v>
      </c>
      <c r="W42" s="22">
        <v>260.59589999999997</v>
      </c>
      <c r="X42" s="22">
        <v>43.8</v>
      </c>
      <c r="Y42" s="22">
        <v>436.7482</v>
      </c>
      <c r="Z42" s="21"/>
      <c r="AA42" s="22">
        <v>6177.6348000000025</v>
      </c>
    </row>
    <row r="43" spans="1:27" ht="12" customHeight="1" x14ac:dyDescent="0.55000000000000004">
      <c r="C43" s="4" t="s">
        <v>16</v>
      </c>
      <c r="D43" s="5"/>
      <c r="E43" s="21">
        <v>892.73929999999996</v>
      </c>
      <c r="F43" s="21">
        <v>5415.9932000000053</v>
      </c>
      <c r="G43" s="21">
        <v>853.9867999999999</v>
      </c>
      <c r="H43" s="21">
        <v>7162.7193000000052</v>
      </c>
      <c r="I43" s="21"/>
      <c r="J43" s="21">
        <v>136.64630000000002</v>
      </c>
      <c r="K43" s="21">
        <v>122.00140000000002</v>
      </c>
      <c r="L43" s="21">
        <v>-1.1000000000000001</v>
      </c>
      <c r="M43" s="21">
        <v>257.54770000000002</v>
      </c>
      <c r="N43" s="21"/>
      <c r="O43" s="21">
        <v>7420.2670000000053</v>
      </c>
      <c r="P43" s="21"/>
      <c r="Q43" s="21">
        <v>1396.5034000000005</v>
      </c>
      <c r="R43" s="21">
        <v>3959.2558000000004</v>
      </c>
      <c r="S43" s="21">
        <v>840.39396000000011</v>
      </c>
      <c r="T43" s="21">
        <v>6196.1531600000008</v>
      </c>
      <c r="U43" s="21"/>
      <c r="V43" s="21">
        <v>154.55159999999998</v>
      </c>
      <c r="W43" s="21">
        <v>218.72310000000002</v>
      </c>
      <c r="X43" s="21">
        <v>42.199999999999996</v>
      </c>
      <c r="Y43" s="21">
        <v>415.47469999999998</v>
      </c>
      <c r="Z43" s="21"/>
      <c r="AA43" s="21">
        <v>6611.6278600000005</v>
      </c>
    </row>
    <row r="44" spans="1:27" ht="12" customHeight="1" x14ac:dyDescent="0.55000000000000004">
      <c r="C44" s="4" t="s">
        <v>17</v>
      </c>
      <c r="D44" s="5"/>
      <c r="E44" s="21">
        <v>944.28470000000004</v>
      </c>
      <c r="F44" s="21">
        <v>6300.0505000000057</v>
      </c>
      <c r="G44" s="21">
        <v>21.415999999999997</v>
      </c>
      <c r="H44" s="21">
        <v>7265.7512000000061</v>
      </c>
      <c r="I44" s="21"/>
      <c r="J44" s="21">
        <v>185.15480000000002</v>
      </c>
      <c r="K44" s="21">
        <v>155.80519999999996</v>
      </c>
      <c r="L44" s="21">
        <v>2.1</v>
      </c>
      <c r="M44" s="21">
        <v>343.06</v>
      </c>
      <c r="N44" s="21"/>
      <c r="O44" s="21">
        <v>7608.8112000000065</v>
      </c>
      <c r="P44" s="21"/>
      <c r="Q44" s="21">
        <v>1689.2274999999995</v>
      </c>
      <c r="R44" s="21">
        <v>4812.9490000000005</v>
      </c>
      <c r="S44" s="21">
        <v>1091.1578999999999</v>
      </c>
      <c r="T44" s="21">
        <v>7593.3343999999997</v>
      </c>
      <c r="U44" s="21"/>
      <c r="V44" s="21">
        <v>214.22079999999994</v>
      </c>
      <c r="W44" s="21">
        <v>291.83370000000002</v>
      </c>
      <c r="X44" s="21">
        <v>49.5</v>
      </c>
      <c r="Y44" s="21">
        <v>555.55449999999996</v>
      </c>
      <c r="Z44" s="21"/>
      <c r="AA44" s="21">
        <v>8148.8888999999999</v>
      </c>
    </row>
    <row r="45" spans="1:27" ht="12" customHeight="1" x14ac:dyDescent="0.55000000000000004">
      <c r="C45" s="10" t="s">
        <v>18</v>
      </c>
      <c r="D45" s="5"/>
      <c r="E45" s="22"/>
      <c r="F45" s="22"/>
      <c r="G45" s="22"/>
      <c r="H45" s="22"/>
      <c r="I45" s="21"/>
      <c r="J45" s="22"/>
      <c r="K45" s="22"/>
      <c r="L45" s="22"/>
      <c r="M45" s="22"/>
      <c r="N45" s="21"/>
      <c r="O45" s="22"/>
      <c r="P45" s="21"/>
      <c r="Q45" s="22"/>
      <c r="R45" s="22"/>
      <c r="S45" s="22"/>
      <c r="T45" s="22"/>
      <c r="U45" s="21"/>
      <c r="V45" s="22"/>
      <c r="W45" s="22"/>
      <c r="X45" s="22"/>
      <c r="Y45" s="22"/>
      <c r="Z45" s="21"/>
      <c r="AA45" s="22"/>
    </row>
    <row r="46" spans="1:27" ht="12" customHeight="1" x14ac:dyDescent="0.55000000000000004">
      <c r="C46" s="4" t="s">
        <v>19</v>
      </c>
      <c r="D46" s="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" customHeight="1" x14ac:dyDescent="0.55000000000000004">
      <c r="C47" s="4" t="s">
        <v>20</v>
      </c>
      <c r="D47" s="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2" customHeight="1" x14ac:dyDescent="0.55000000000000004">
      <c r="C48" s="10" t="s">
        <v>21</v>
      </c>
      <c r="D48" s="5"/>
      <c r="E48" s="22"/>
      <c r="F48" s="22"/>
      <c r="G48" s="22"/>
      <c r="H48" s="22"/>
      <c r="I48" s="21"/>
      <c r="J48" s="22"/>
      <c r="K48" s="22"/>
      <c r="L48" s="22"/>
      <c r="M48" s="22"/>
      <c r="N48" s="21"/>
      <c r="O48" s="22"/>
      <c r="P48" s="21"/>
      <c r="Q48" s="22"/>
      <c r="R48" s="22"/>
      <c r="S48" s="22"/>
      <c r="T48" s="22"/>
      <c r="U48" s="21"/>
      <c r="V48" s="22"/>
      <c r="W48" s="22"/>
      <c r="X48" s="22"/>
      <c r="Y48" s="22"/>
      <c r="Z48" s="21"/>
      <c r="AA48" s="22"/>
    </row>
    <row r="49" spans="1:27" ht="12" customHeight="1" x14ac:dyDescent="0.55000000000000004">
      <c r="C49" s="4" t="s">
        <v>22</v>
      </c>
      <c r="D49" s="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" customHeight="1" x14ac:dyDescent="0.55000000000000004">
      <c r="C50" s="4" t="s">
        <v>23</v>
      </c>
      <c r="D50" s="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" customHeight="1" x14ac:dyDescent="0.55000000000000004">
      <c r="C51" s="9" t="s">
        <v>24</v>
      </c>
      <c r="D51" s="5"/>
      <c r="E51" s="23"/>
      <c r="F51" s="23"/>
      <c r="G51" s="23"/>
      <c r="H51" s="23"/>
      <c r="I51" s="21"/>
      <c r="J51" s="23"/>
      <c r="K51" s="23"/>
      <c r="L51" s="23"/>
      <c r="M51" s="23"/>
      <c r="N51" s="21"/>
      <c r="O51" s="23"/>
      <c r="P51" s="21"/>
      <c r="Q51" s="23"/>
      <c r="R51" s="23"/>
      <c r="S51" s="23"/>
      <c r="T51" s="23"/>
      <c r="U51" s="21"/>
      <c r="V51" s="23"/>
      <c r="W51" s="23"/>
      <c r="X51" s="23"/>
      <c r="Y51" s="23"/>
      <c r="Z51" s="21"/>
      <c r="AA51" s="23"/>
    </row>
    <row r="52" spans="1:27" ht="12" customHeight="1" x14ac:dyDescent="0.55000000000000004">
      <c r="C52" s="11" t="s">
        <v>25</v>
      </c>
      <c r="D52" s="5"/>
      <c r="E52" s="24">
        <f>SUM(E40:E51)</f>
        <v>4907.9100000000008</v>
      </c>
      <c r="F52" s="24">
        <f>SUM(F40:F51)</f>
        <v>23707.191000000013</v>
      </c>
      <c r="G52" s="24">
        <f t="shared" ref="G52" si="18">SUM(G40:G51)</f>
        <v>2409.83608</v>
      </c>
      <c r="H52" s="24">
        <f t="shared" ref="H52" si="19">SUM(H40:H51)</f>
        <v>31024.937080000011</v>
      </c>
      <c r="I52" s="21"/>
      <c r="J52" s="24">
        <f t="shared" ref="J52" si="20">SUM(J40:J51)</f>
        <v>635.20280000000014</v>
      </c>
      <c r="K52" s="24">
        <f t="shared" ref="K52" si="21">SUM(K40:K51)</f>
        <v>642.90109999999981</v>
      </c>
      <c r="L52" s="24">
        <f t="shared" ref="L52" si="22">SUM(L40:L51)</f>
        <v>50.7</v>
      </c>
      <c r="M52" s="24">
        <f t="shared" ref="M52" si="23">SUM(M40:M51)</f>
        <v>1328.8038999999999</v>
      </c>
      <c r="N52" s="21"/>
      <c r="O52" s="24">
        <f>SUM(O40:O51)</f>
        <v>32353.740980000013</v>
      </c>
      <c r="P52" s="21"/>
      <c r="Q52" s="24">
        <f t="shared" ref="Q52" si="24">SUM(Q40:Q51)</f>
        <v>6666.233400000001</v>
      </c>
      <c r="R52" s="24">
        <f t="shared" ref="R52" si="25">SUM(R40:R51)</f>
        <v>19062.616000000002</v>
      </c>
      <c r="S52" s="24">
        <f t="shared" ref="S52" si="26">SUM(S40:S51)</f>
        <v>3734.2418600000001</v>
      </c>
      <c r="T52" s="24">
        <f t="shared" ref="T52" si="27">SUM(T40:T51)</f>
        <v>29463.091260000001</v>
      </c>
      <c r="U52" s="21"/>
      <c r="V52" s="24">
        <f t="shared" ref="V52" si="28">SUM(V40:V51)</f>
        <v>706.76310000000001</v>
      </c>
      <c r="W52" s="24">
        <f t="shared" ref="W52" si="29">SUM(W40:W51)</f>
        <v>1189.7752</v>
      </c>
      <c r="X52" s="24">
        <f t="shared" ref="X52" si="30">SUM(X40:X51)</f>
        <v>201.4</v>
      </c>
      <c r="Y52" s="24">
        <f t="shared" ref="Y52" si="31">SUM(Y40:Y51)</f>
        <v>2097.9382999999998</v>
      </c>
      <c r="Z52" s="21"/>
      <c r="AA52" s="24">
        <f>SUM(AA40:AA51)</f>
        <v>31561.029560000003</v>
      </c>
    </row>
    <row r="53" spans="1:27" ht="12" customHeight="1" thickBot="1" x14ac:dyDescent="0.6">
      <c r="C53" s="12" t="s">
        <v>26</v>
      </c>
      <c r="D53" s="5"/>
      <c r="E53" s="25">
        <v>17029.221800000003</v>
      </c>
      <c r="F53" s="25">
        <v>64645.551299999657</v>
      </c>
      <c r="G53" s="25">
        <v>9037.5637200000037</v>
      </c>
      <c r="H53" s="25">
        <v>90712.336819999662</v>
      </c>
      <c r="I53" s="21"/>
      <c r="J53" s="25">
        <v>2557.228500000002</v>
      </c>
      <c r="K53" s="25">
        <v>3335.7030999999961</v>
      </c>
      <c r="L53" s="25">
        <v>421.70000000000005</v>
      </c>
      <c r="M53" s="25">
        <v>6314.6315999999979</v>
      </c>
      <c r="N53" s="21"/>
      <c r="O53" s="25">
        <v>97026.968419999655</v>
      </c>
      <c r="P53" s="21"/>
      <c r="Q53" s="25">
        <v>20575.486100000006</v>
      </c>
      <c r="R53" s="25">
        <v>58819.087500000038</v>
      </c>
      <c r="S53" s="25">
        <v>10491.939100000005</v>
      </c>
      <c r="T53" s="25">
        <v>89886.51270000005</v>
      </c>
      <c r="U53" s="21"/>
      <c r="V53" s="25">
        <v>2755.5727999999963</v>
      </c>
      <c r="W53" s="25">
        <v>4144.6334999999954</v>
      </c>
      <c r="X53" s="25">
        <v>608.44999999999993</v>
      </c>
      <c r="Y53" s="25">
        <v>7508.6562999999915</v>
      </c>
      <c r="Z53" s="21"/>
      <c r="AA53" s="25">
        <v>97395.169000000038</v>
      </c>
    </row>
    <row r="54" spans="1:27" ht="12" customHeight="1" thickTop="1" x14ac:dyDescent="0.55000000000000004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2" customHeight="1" x14ac:dyDescent="0.55000000000000004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2" customHeight="1" x14ac:dyDescent="0.55000000000000004">
      <c r="A56" s="14" t="s">
        <v>29</v>
      </c>
      <c r="C56" s="4" t="s">
        <v>15</v>
      </c>
      <c r="D56" s="5"/>
      <c r="E56" s="21">
        <v>5811.8985900000062</v>
      </c>
      <c r="F56" s="21">
        <v>24850.575040000025</v>
      </c>
      <c r="G56" s="21">
        <v>2225.1439999999998</v>
      </c>
      <c r="H56" s="21">
        <v>32887.61763000003</v>
      </c>
      <c r="I56" s="21"/>
      <c r="J56" s="21">
        <v>973.06425999999976</v>
      </c>
      <c r="K56" s="21">
        <v>1790.0470699999994</v>
      </c>
      <c r="L56" s="21">
        <v>242.09999999999997</v>
      </c>
      <c r="M56" s="21">
        <v>3005.2113299999992</v>
      </c>
      <c r="N56" s="21"/>
      <c r="O56" s="21">
        <v>35892.828960000028</v>
      </c>
      <c r="P56" s="21"/>
      <c r="Q56" s="21">
        <v>6560.6816799999988</v>
      </c>
      <c r="R56" s="21">
        <v>23058.204430000005</v>
      </c>
      <c r="S56" s="21">
        <v>2614.6360000000009</v>
      </c>
      <c r="T56" s="21">
        <v>32233.522110000005</v>
      </c>
      <c r="U56" s="21"/>
      <c r="V56" s="21">
        <v>969.70645999999965</v>
      </c>
      <c r="W56" s="21">
        <v>1925.7047699999994</v>
      </c>
      <c r="X56" s="21">
        <v>298.15000000000015</v>
      </c>
      <c r="Y56" s="21">
        <v>3193.5612299999989</v>
      </c>
      <c r="Z56" s="21"/>
      <c r="AA56" s="21">
        <v>35427.083340000005</v>
      </c>
    </row>
    <row r="57" spans="1:27" ht="12" customHeight="1" x14ac:dyDescent="0.55000000000000004">
      <c r="C57" s="4" t="s">
        <v>14</v>
      </c>
      <c r="D57" s="5"/>
      <c r="E57" s="21">
        <v>5922.6512600000078</v>
      </c>
      <c r="F57" s="21">
        <v>25206.195319999995</v>
      </c>
      <c r="G57" s="21">
        <v>2448.1979999999999</v>
      </c>
      <c r="H57" s="21">
        <v>33577.044580000002</v>
      </c>
      <c r="I57" s="21"/>
      <c r="J57" s="21">
        <v>1038.6041000000002</v>
      </c>
      <c r="K57" s="21">
        <v>1866.6881899999985</v>
      </c>
      <c r="L57" s="21">
        <v>291.22799999999995</v>
      </c>
      <c r="M57" s="21">
        <v>3196.5202899999986</v>
      </c>
      <c r="N57" s="21"/>
      <c r="O57" s="21">
        <v>36773.564870000002</v>
      </c>
      <c r="P57" s="21"/>
      <c r="Q57" s="21">
        <v>6482.9657000000007</v>
      </c>
      <c r="R57" s="21">
        <v>23353.545080000029</v>
      </c>
      <c r="S57" s="21">
        <v>2501.422</v>
      </c>
      <c r="T57" s="21">
        <v>32337.932780000028</v>
      </c>
      <c r="U57" s="21"/>
      <c r="V57" s="21">
        <v>985.52214000000004</v>
      </c>
      <c r="W57" s="21">
        <v>1915.27575</v>
      </c>
      <c r="X57" s="21">
        <v>319.19999999999987</v>
      </c>
      <c r="Y57" s="21">
        <v>3219.9978899999996</v>
      </c>
      <c r="Z57" s="21"/>
      <c r="AA57" s="21">
        <v>35557.930670000023</v>
      </c>
    </row>
    <row r="58" spans="1:27" ht="12" customHeight="1" x14ac:dyDescent="0.55000000000000004">
      <c r="C58" s="10" t="s">
        <v>13</v>
      </c>
      <c r="D58" s="5"/>
      <c r="E58" s="22">
        <v>7006.3732999999993</v>
      </c>
      <c r="F58" s="22">
        <v>33184.591479999988</v>
      </c>
      <c r="G58" s="22">
        <v>1293.6760000000004</v>
      </c>
      <c r="H58" s="22">
        <v>41484.640779999987</v>
      </c>
      <c r="I58" s="21"/>
      <c r="J58" s="22">
        <v>1414.2146000000005</v>
      </c>
      <c r="K58" s="22">
        <v>2073.222069999998</v>
      </c>
      <c r="L58" s="22">
        <v>160.85000000000002</v>
      </c>
      <c r="M58" s="22">
        <v>3648.2866699999981</v>
      </c>
      <c r="N58" s="21"/>
      <c r="O58" s="22">
        <v>45132.927449999981</v>
      </c>
      <c r="P58" s="21"/>
      <c r="Q58" s="22">
        <v>7510.6677499999978</v>
      </c>
      <c r="R58" s="22">
        <v>27408.229930000023</v>
      </c>
      <c r="S58" s="22">
        <v>2926.7860000000005</v>
      </c>
      <c r="T58" s="22">
        <v>37845.683680000024</v>
      </c>
      <c r="U58" s="21"/>
      <c r="V58" s="22">
        <v>1292.2670999999996</v>
      </c>
      <c r="W58" s="22">
        <v>2529.4505899999995</v>
      </c>
      <c r="X58" s="22">
        <v>378.7</v>
      </c>
      <c r="Y58" s="22">
        <v>4200.4176899999993</v>
      </c>
      <c r="Z58" s="21"/>
      <c r="AA58" s="22">
        <v>42046.101370000019</v>
      </c>
    </row>
    <row r="59" spans="1:27" ht="12" customHeight="1" x14ac:dyDescent="0.55000000000000004">
      <c r="C59" s="4" t="s">
        <v>16</v>
      </c>
      <c r="D59" s="5"/>
      <c r="E59" s="21">
        <v>5247.2737700000025</v>
      </c>
      <c r="F59" s="21">
        <v>32479.578829999995</v>
      </c>
      <c r="G59" s="21">
        <v>-433.17599999999993</v>
      </c>
      <c r="H59" s="21">
        <v>37293.676599999999</v>
      </c>
      <c r="I59" s="21"/>
      <c r="J59" s="21">
        <v>1391.7772</v>
      </c>
      <c r="K59" s="21">
        <v>1621.2616699999994</v>
      </c>
      <c r="L59" s="21">
        <v>-52.400000000000006</v>
      </c>
      <c r="M59" s="21">
        <v>2960.6388699999993</v>
      </c>
      <c r="N59" s="21"/>
      <c r="O59" s="21">
        <v>40254.315469999994</v>
      </c>
      <c r="P59" s="21"/>
      <c r="Q59" s="21">
        <v>7528.4197799999993</v>
      </c>
      <c r="R59" s="21">
        <v>27548.469479999985</v>
      </c>
      <c r="S59" s="21">
        <v>3089.1260000000011</v>
      </c>
      <c r="T59" s="21">
        <v>38166.015259999986</v>
      </c>
      <c r="U59" s="21"/>
      <c r="V59" s="21">
        <v>1288.5257999999999</v>
      </c>
      <c r="W59" s="21">
        <v>2225.9092699999992</v>
      </c>
      <c r="X59" s="21">
        <v>329.69999999999993</v>
      </c>
      <c r="Y59" s="21">
        <v>3844.1350699999989</v>
      </c>
      <c r="Z59" s="21"/>
      <c r="AA59" s="21">
        <v>42010.150329999982</v>
      </c>
    </row>
    <row r="60" spans="1:27" ht="12" customHeight="1" x14ac:dyDescent="0.55000000000000004">
      <c r="C60" s="4" t="s">
        <v>17</v>
      </c>
      <c r="D60" s="5"/>
      <c r="E60" s="21">
        <v>5976.0699300000024</v>
      </c>
      <c r="F60" s="21">
        <v>40080.523390000068</v>
      </c>
      <c r="G60" s="21">
        <v>-118.31800000000005</v>
      </c>
      <c r="H60" s="21">
        <v>45938.275320000073</v>
      </c>
      <c r="I60" s="21"/>
      <c r="J60" s="21">
        <v>1814.0352000000003</v>
      </c>
      <c r="K60" s="21">
        <v>2009.7830700000002</v>
      </c>
      <c r="L60" s="21">
        <v>-20.3</v>
      </c>
      <c r="M60" s="21">
        <v>3803.5182700000005</v>
      </c>
      <c r="N60" s="21"/>
      <c r="O60" s="21">
        <v>49741.793590000067</v>
      </c>
      <c r="P60" s="21"/>
      <c r="Q60" s="21">
        <v>8448.6044600000005</v>
      </c>
      <c r="R60" s="21">
        <v>32815.965560000011</v>
      </c>
      <c r="S60" s="21">
        <v>3550.1200000000031</v>
      </c>
      <c r="T60" s="21">
        <v>44814.690020000016</v>
      </c>
      <c r="U60" s="21"/>
      <c r="V60" s="21">
        <v>1799.9616999999989</v>
      </c>
      <c r="W60" s="21">
        <v>2683.5348700000004</v>
      </c>
      <c r="X60" s="21">
        <v>467.45000000000005</v>
      </c>
      <c r="Y60" s="21">
        <v>4950.9465699999992</v>
      </c>
      <c r="Z60" s="21"/>
      <c r="AA60" s="21">
        <v>49765.636590000016</v>
      </c>
    </row>
    <row r="61" spans="1:27" ht="12" customHeight="1" x14ac:dyDescent="0.55000000000000004">
      <c r="C61" s="10" t="s">
        <v>18</v>
      </c>
      <c r="D61" s="5"/>
      <c r="E61" s="22"/>
      <c r="F61" s="22"/>
      <c r="G61" s="22"/>
      <c r="H61" s="22"/>
      <c r="I61" s="21"/>
      <c r="J61" s="22"/>
      <c r="K61" s="22"/>
      <c r="L61" s="22"/>
      <c r="M61" s="22"/>
      <c r="N61" s="21"/>
      <c r="O61" s="22"/>
      <c r="P61" s="21"/>
      <c r="Q61" s="22"/>
      <c r="R61" s="22"/>
      <c r="S61" s="22"/>
      <c r="T61" s="22"/>
      <c r="U61" s="21"/>
      <c r="V61" s="22"/>
      <c r="W61" s="22"/>
      <c r="X61" s="22"/>
      <c r="Y61" s="22"/>
      <c r="Z61" s="21"/>
      <c r="AA61" s="22"/>
    </row>
    <row r="62" spans="1:27" ht="12" customHeight="1" x14ac:dyDescent="0.55000000000000004">
      <c r="C62" s="4" t="s">
        <v>19</v>
      </c>
      <c r="D62" s="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" customHeight="1" x14ac:dyDescent="0.55000000000000004">
      <c r="C63" s="4" t="s">
        <v>20</v>
      </c>
      <c r="D63" s="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" customHeight="1" x14ac:dyDescent="0.55000000000000004">
      <c r="C64" s="10" t="s">
        <v>21</v>
      </c>
      <c r="D64" s="5"/>
      <c r="E64" s="22"/>
      <c r="F64" s="22"/>
      <c r="G64" s="22"/>
      <c r="H64" s="22"/>
      <c r="I64" s="21"/>
      <c r="J64" s="22"/>
      <c r="K64" s="22"/>
      <c r="L64" s="22"/>
      <c r="M64" s="22"/>
      <c r="N64" s="21"/>
      <c r="O64" s="22"/>
      <c r="P64" s="21"/>
      <c r="Q64" s="22"/>
      <c r="R64" s="22"/>
      <c r="S64" s="22"/>
      <c r="T64" s="22"/>
      <c r="U64" s="21"/>
      <c r="V64" s="22"/>
      <c r="W64" s="22"/>
      <c r="X64" s="22"/>
      <c r="Y64" s="22"/>
      <c r="Z64" s="21"/>
      <c r="AA64" s="22"/>
    </row>
    <row r="65" spans="1:27" ht="12" customHeight="1" x14ac:dyDescent="0.55000000000000004">
      <c r="C65" s="4" t="s">
        <v>22</v>
      </c>
      <c r="D65" s="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" customHeight="1" x14ac:dyDescent="0.55000000000000004">
      <c r="C66" s="4" t="s">
        <v>23</v>
      </c>
      <c r="D66" s="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" customHeight="1" x14ac:dyDescent="0.55000000000000004">
      <c r="C67" s="9" t="s">
        <v>24</v>
      </c>
      <c r="D67" s="5"/>
      <c r="E67" s="23"/>
      <c r="F67" s="23"/>
      <c r="G67" s="23"/>
      <c r="H67" s="23"/>
      <c r="I67" s="21"/>
      <c r="J67" s="23"/>
      <c r="K67" s="23"/>
      <c r="L67" s="23"/>
      <c r="M67" s="23"/>
      <c r="N67" s="21"/>
      <c r="O67" s="23"/>
      <c r="P67" s="21"/>
      <c r="Q67" s="23"/>
      <c r="R67" s="23"/>
      <c r="S67" s="23"/>
      <c r="T67" s="23"/>
      <c r="U67" s="21"/>
      <c r="V67" s="23"/>
      <c r="W67" s="23"/>
      <c r="X67" s="23"/>
      <c r="Y67" s="23"/>
      <c r="Z67" s="21"/>
      <c r="AA67" s="23"/>
    </row>
    <row r="68" spans="1:27" ht="12" customHeight="1" x14ac:dyDescent="0.55000000000000004">
      <c r="C68" s="11" t="s">
        <v>25</v>
      </c>
      <c r="D68" s="5"/>
      <c r="E68" s="24">
        <f>SUM(E56:E67)</f>
        <v>29964.266850000018</v>
      </c>
      <c r="F68" s="24">
        <f>SUM(F56:F67)</f>
        <v>155801.46406000009</v>
      </c>
      <c r="G68" s="24">
        <f t="shared" ref="G68" si="32">SUM(G56:G67)</f>
        <v>5415.5240000000003</v>
      </c>
      <c r="H68" s="24">
        <f t="shared" ref="H68" si="33">SUM(H56:H67)</f>
        <v>191181.25491000011</v>
      </c>
      <c r="I68" s="21"/>
      <c r="J68" s="24">
        <f t="shared" ref="J68" si="34">SUM(J56:J67)</f>
        <v>6631.6953600000015</v>
      </c>
      <c r="K68" s="24">
        <f t="shared" ref="K68" si="35">SUM(K56:K67)</f>
        <v>9361.002069999995</v>
      </c>
      <c r="L68" s="24">
        <f t="shared" ref="L68" si="36">SUM(L56:L67)</f>
        <v>621.47800000000007</v>
      </c>
      <c r="M68" s="24">
        <f t="shared" ref="M68" si="37">SUM(M56:M67)</f>
        <v>16614.175429999996</v>
      </c>
      <c r="N68" s="21"/>
      <c r="O68" s="24">
        <f>SUM(O56:O67)</f>
        <v>207795.43034000008</v>
      </c>
      <c r="P68" s="21"/>
      <c r="Q68" s="24">
        <f t="shared" ref="Q68" si="38">SUM(Q56:Q67)</f>
        <v>36531.339369999994</v>
      </c>
      <c r="R68" s="24">
        <f t="shared" ref="R68" si="39">SUM(R56:R67)</f>
        <v>134184.41448000004</v>
      </c>
      <c r="S68" s="24">
        <f t="shared" ref="S68" si="40">SUM(S56:S67)</f>
        <v>14682.090000000004</v>
      </c>
      <c r="T68" s="24">
        <f t="shared" ref="T68" si="41">SUM(T56:T67)</f>
        <v>185397.84385000006</v>
      </c>
      <c r="U68" s="21"/>
      <c r="V68" s="24">
        <f t="shared" ref="V68" si="42">SUM(V56:V67)</f>
        <v>6335.9831999999979</v>
      </c>
      <c r="W68" s="24">
        <f t="shared" ref="W68" si="43">SUM(W56:W67)</f>
        <v>11279.875249999997</v>
      </c>
      <c r="X68" s="24">
        <f t="shared" ref="X68" si="44">SUM(X56:X67)</f>
        <v>1793.2</v>
      </c>
      <c r="Y68" s="24">
        <f t="shared" ref="Y68" si="45">SUM(Y56:Y67)</f>
        <v>19409.058449999993</v>
      </c>
      <c r="Z68" s="21"/>
      <c r="AA68" s="24">
        <f>SUM(AA56:AA67)</f>
        <v>204806.90230000005</v>
      </c>
    </row>
    <row r="69" spans="1:27" ht="12" customHeight="1" thickBot="1" x14ac:dyDescent="0.6">
      <c r="C69" s="12" t="s">
        <v>26</v>
      </c>
      <c r="D69" s="5"/>
      <c r="E69" s="25">
        <v>89784.013349999557</v>
      </c>
      <c r="F69" s="25">
        <v>405078.51847999939</v>
      </c>
      <c r="G69" s="25">
        <v>26389.771999999979</v>
      </c>
      <c r="H69" s="25">
        <v>521252.30382999894</v>
      </c>
      <c r="I69" s="21"/>
      <c r="J69" s="25">
        <v>20595.308220000006</v>
      </c>
      <c r="K69" s="25">
        <v>30797.605959999979</v>
      </c>
      <c r="L69" s="25">
        <v>3403.1000000000026</v>
      </c>
      <c r="M69" s="25">
        <v>54796.014179999991</v>
      </c>
      <c r="N69" s="21"/>
      <c r="O69" s="25">
        <v>576048.31800999888</v>
      </c>
      <c r="P69" s="21"/>
      <c r="Q69" s="25">
        <v>104398.20064999934</v>
      </c>
      <c r="R69" s="25">
        <v>385215.68609999988</v>
      </c>
      <c r="S69" s="25">
        <v>36941.584000000017</v>
      </c>
      <c r="T69" s="25">
        <v>526555.47074999928</v>
      </c>
      <c r="U69" s="21"/>
      <c r="V69" s="25">
        <v>21508.863550000093</v>
      </c>
      <c r="W69" s="25">
        <v>32559.509700000035</v>
      </c>
      <c r="X69" s="25">
        <v>4768.05</v>
      </c>
      <c r="Y69" s="25">
        <v>58836.423250000131</v>
      </c>
      <c r="Z69" s="21"/>
      <c r="AA69" s="25">
        <v>585391.89399999951</v>
      </c>
    </row>
    <row r="70" spans="1:27" ht="12" customHeight="1" thickTop="1" x14ac:dyDescent="0.55000000000000004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2" customHeight="1" x14ac:dyDescent="0.55000000000000004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" customHeight="1" x14ac:dyDescent="0.55000000000000004">
      <c r="A72" s="14" t="s">
        <v>30</v>
      </c>
      <c r="C72" s="4" t="s">
        <v>15</v>
      </c>
      <c r="D72" s="5"/>
      <c r="E72" s="21">
        <v>3739.0986500000054</v>
      </c>
      <c r="F72" s="21">
        <v>22317.004060000094</v>
      </c>
      <c r="G72" s="21">
        <v>2095.4770000000012</v>
      </c>
      <c r="H72" s="21">
        <v>28151.579710000104</v>
      </c>
      <c r="I72" s="21"/>
      <c r="J72" s="21">
        <v>606.8047499999999</v>
      </c>
      <c r="K72" s="21">
        <v>631.15715999999975</v>
      </c>
      <c r="L72" s="21">
        <v>101.9</v>
      </c>
      <c r="M72" s="21">
        <v>1339.8619099999996</v>
      </c>
      <c r="N72" s="21"/>
      <c r="O72" s="21">
        <v>29491.441620000103</v>
      </c>
      <c r="P72" s="21"/>
      <c r="Q72" s="21">
        <v>3965.2061800000047</v>
      </c>
      <c r="R72" s="21">
        <v>21127.39321000002</v>
      </c>
      <c r="S72" s="21">
        <v>1972.8050000000014</v>
      </c>
      <c r="T72" s="21">
        <v>27065.404390000025</v>
      </c>
      <c r="U72" s="21"/>
      <c r="V72" s="21">
        <v>613.62880000000018</v>
      </c>
      <c r="W72" s="21">
        <v>724.28878000000009</v>
      </c>
      <c r="X72" s="21">
        <v>122.5</v>
      </c>
      <c r="Y72" s="21">
        <v>1460.4175800000003</v>
      </c>
      <c r="Z72" s="21"/>
      <c r="AA72" s="21">
        <v>28525.821970000023</v>
      </c>
    </row>
    <row r="73" spans="1:27" ht="12" customHeight="1" x14ac:dyDescent="0.55000000000000004">
      <c r="C73" s="4" t="s">
        <v>14</v>
      </c>
      <c r="D73" s="5"/>
      <c r="E73" s="21">
        <v>3634.5868400000036</v>
      </c>
      <c r="F73" s="21">
        <v>22914.022860000048</v>
      </c>
      <c r="G73" s="21">
        <v>2136.8729999999982</v>
      </c>
      <c r="H73" s="21">
        <v>28685.482700000051</v>
      </c>
      <c r="I73" s="21"/>
      <c r="J73" s="21">
        <v>554.08150000000012</v>
      </c>
      <c r="K73" s="21">
        <v>597.08712999999977</v>
      </c>
      <c r="L73" s="21">
        <v>91.7</v>
      </c>
      <c r="M73" s="21">
        <v>1242.8686299999999</v>
      </c>
      <c r="N73" s="21"/>
      <c r="O73" s="21">
        <v>29928.351330000052</v>
      </c>
      <c r="P73" s="21"/>
      <c r="Q73" s="21">
        <v>4014.6188000000047</v>
      </c>
      <c r="R73" s="21">
        <v>21458.159410000007</v>
      </c>
      <c r="S73" s="21">
        <v>2035.8460000000014</v>
      </c>
      <c r="T73" s="21">
        <v>27508.624210000013</v>
      </c>
      <c r="U73" s="21"/>
      <c r="V73" s="21">
        <v>577.5945999999999</v>
      </c>
      <c r="W73" s="21">
        <v>730.05463999999961</v>
      </c>
      <c r="X73" s="21">
        <v>119.05000000000001</v>
      </c>
      <c r="Y73" s="21">
        <v>1426.6992399999995</v>
      </c>
      <c r="Z73" s="21"/>
      <c r="AA73" s="21">
        <v>28935.323450000011</v>
      </c>
    </row>
    <row r="74" spans="1:27" ht="12" customHeight="1" x14ac:dyDescent="0.55000000000000004">
      <c r="C74" s="10" t="s">
        <v>13</v>
      </c>
      <c r="D74" s="5"/>
      <c r="E74" s="22">
        <v>3390.6754200000005</v>
      </c>
      <c r="F74" s="22">
        <v>30166.467889999971</v>
      </c>
      <c r="G74" s="22">
        <v>1044.112000000001</v>
      </c>
      <c r="H74" s="22">
        <v>34601.255309999971</v>
      </c>
      <c r="I74" s="21"/>
      <c r="J74" s="22">
        <v>665.86800000000017</v>
      </c>
      <c r="K74" s="22">
        <v>800.09855999999922</v>
      </c>
      <c r="L74" s="22">
        <v>61.55</v>
      </c>
      <c r="M74" s="22">
        <v>1527.5165599999993</v>
      </c>
      <c r="N74" s="21"/>
      <c r="O74" s="22">
        <v>36128.771869999975</v>
      </c>
      <c r="P74" s="21"/>
      <c r="Q74" s="22">
        <v>4769.8202400000073</v>
      </c>
      <c r="R74" s="22">
        <v>24982.21526999999</v>
      </c>
      <c r="S74" s="22">
        <v>2408.5009999999997</v>
      </c>
      <c r="T74" s="22">
        <v>32160.536509999998</v>
      </c>
      <c r="U74" s="21"/>
      <c r="V74" s="22">
        <v>717.84509999999943</v>
      </c>
      <c r="W74" s="22">
        <v>958.37556999999958</v>
      </c>
      <c r="X74" s="22">
        <v>162.10000000000002</v>
      </c>
      <c r="Y74" s="22">
        <v>1838.3206699999992</v>
      </c>
      <c r="Z74" s="21"/>
      <c r="AA74" s="22">
        <v>33998.857179999992</v>
      </c>
    </row>
    <row r="75" spans="1:27" ht="12" customHeight="1" x14ac:dyDescent="0.55000000000000004">
      <c r="C75" s="4" t="s">
        <v>16</v>
      </c>
      <c r="D75" s="5"/>
      <c r="E75" s="21">
        <v>2415.1860699999997</v>
      </c>
      <c r="F75" s="21">
        <v>29409.106130000015</v>
      </c>
      <c r="G75" s="21">
        <v>13.589999999999998</v>
      </c>
      <c r="H75" s="21">
        <v>31837.882200000015</v>
      </c>
      <c r="I75" s="21"/>
      <c r="J75" s="21">
        <v>728.96889999999939</v>
      </c>
      <c r="K75" s="21">
        <v>715.7699699999996</v>
      </c>
      <c r="L75" s="21">
        <v>0.15</v>
      </c>
      <c r="M75" s="21">
        <v>1444.8888699999991</v>
      </c>
      <c r="N75" s="21"/>
      <c r="O75" s="21">
        <v>33282.771070000017</v>
      </c>
      <c r="P75" s="21"/>
      <c r="Q75" s="21">
        <v>4608.9864700000062</v>
      </c>
      <c r="R75" s="21">
        <v>24448.508689999959</v>
      </c>
      <c r="S75" s="21">
        <v>2211.2819999999974</v>
      </c>
      <c r="T75" s="21">
        <v>31268.777159999961</v>
      </c>
      <c r="U75" s="21"/>
      <c r="V75" s="21">
        <v>750.99749999999983</v>
      </c>
      <c r="W75" s="21">
        <v>813.90342999999996</v>
      </c>
      <c r="X75" s="21">
        <v>128.29999999999998</v>
      </c>
      <c r="Y75" s="21">
        <v>1693.2009299999997</v>
      </c>
      <c r="Z75" s="21"/>
      <c r="AA75" s="21">
        <v>32961.978089999968</v>
      </c>
    </row>
    <row r="76" spans="1:27" ht="12" customHeight="1" x14ac:dyDescent="0.55000000000000004">
      <c r="C76" s="4" t="s">
        <v>17</v>
      </c>
      <c r="D76" s="5"/>
      <c r="E76" s="21">
        <v>3715.5908300000024</v>
      </c>
      <c r="F76" s="21">
        <v>41663.080020000074</v>
      </c>
      <c r="G76" s="21">
        <v>461.83</v>
      </c>
      <c r="H76" s="21">
        <v>45840.500850000077</v>
      </c>
      <c r="I76" s="21"/>
      <c r="J76" s="21">
        <v>1208.6260500000008</v>
      </c>
      <c r="K76" s="21">
        <v>902.54937000000007</v>
      </c>
      <c r="L76" s="21">
        <v>21.75</v>
      </c>
      <c r="M76" s="21">
        <v>2132.9254200000009</v>
      </c>
      <c r="N76" s="21"/>
      <c r="O76" s="21">
        <v>47973.426270000076</v>
      </c>
      <c r="P76" s="21"/>
      <c r="Q76" s="21">
        <v>5115.2626800000089</v>
      </c>
      <c r="R76" s="21">
        <v>29893.072619999992</v>
      </c>
      <c r="S76" s="21">
        <v>2433.0999999999981</v>
      </c>
      <c r="T76" s="21">
        <v>37441.435299999997</v>
      </c>
      <c r="U76" s="21"/>
      <c r="V76" s="21">
        <v>1133.4708500000006</v>
      </c>
      <c r="W76" s="21">
        <v>1163.0499100000006</v>
      </c>
      <c r="X76" s="21">
        <v>135.20000000000002</v>
      </c>
      <c r="Y76" s="21">
        <v>2431.7207600000011</v>
      </c>
      <c r="Z76" s="21"/>
      <c r="AA76" s="21">
        <v>39873.156059999994</v>
      </c>
    </row>
    <row r="77" spans="1:27" ht="12" customHeight="1" x14ac:dyDescent="0.55000000000000004">
      <c r="C77" s="10" t="s">
        <v>18</v>
      </c>
      <c r="D77" s="5"/>
      <c r="E77" s="22"/>
      <c r="F77" s="22"/>
      <c r="G77" s="22"/>
      <c r="H77" s="22"/>
      <c r="I77" s="21"/>
      <c r="J77" s="22"/>
      <c r="K77" s="22"/>
      <c r="L77" s="22"/>
      <c r="M77" s="22"/>
      <c r="N77" s="21"/>
      <c r="O77" s="22"/>
      <c r="P77" s="21"/>
      <c r="Q77" s="22"/>
      <c r="R77" s="22"/>
      <c r="S77" s="22"/>
      <c r="T77" s="22"/>
      <c r="U77" s="21"/>
      <c r="V77" s="22"/>
      <c r="W77" s="22"/>
      <c r="X77" s="22"/>
      <c r="Y77" s="22"/>
      <c r="Z77" s="21"/>
      <c r="AA77" s="22"/>
    </row>
    <row r="78" spans="1:27" ht="12" customHeight="1" x14ac:dyDescent="0.55000000000000004">
      <c r="C78" s="4" t="s">
        <v>19</v>
      </c>
      <c r="D78" s="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2" customHeight="1" x14ac:dyDescent="0.55000000000000004">
      <c r="C79" s="4" t="s">
        <v>20</v>
      </c>
      <c r="D79" s="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2" customHeight="1" x14ac:dyDescent="0.55000000000000004">
      <c r="C80" s="10" t="s">
        <v>21</v>
      </c>
      <c r="D80" s="5"/>
      <c r="E80" s="22"/>
      <c r="F80" s="22"/>
      <c r="G80" s="22"/>
      <c r="H80" s="22"/>
      <c r="I80" s="21"/>
      <c r="J80" s="22"/>
      <c r="K80" s="22"/>
      <c r="L80" s="22"/>
      <c r="M80" s="22"/>
      <c r="N80" s="21"/>
      <c r="O80" s="22"/>
      <c r="P80" s="21"/>
      <c r="Q80" s="22"/>
      <c r="R80" s="22"/>
      <c r="S80" s="22"/>
      <c r="T80" s="22"/>
      <c r="U80" s="21"/>
      <c r="V80" s="22"/>
      <c r="W80" s="22"/>
      <c r="X80" s="22"/>
      <c r="Y80" s="22"/>
      <c r="Z80" s="21"/>
      <c r="AA80" s="22"/>
    </row>
    <row r="81" spans="1:27" ht="12" customHeight="1" x14ac:dyDescent="0.55000000000000004">
      <c r="C81" s="4" t="s">
        <v>22</v>
      </c>
      <c r="D81" s="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2" customHeight="1" x14ac:dyDescent="0.55000000000000004">
      <c r="C82" s="4" t="s">
        <v>23</v>
      </c>
      <c r="D82" s="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2" customHeight="1" x14ac:dyDescent="0.55000000000000004">
      <c r="C83" s="9" t="s">
        <v>24</v>
      </c>
      <c r="D83" s="5"/>
      <c r="E83" s="23"/>
      <c r="F83" s="23"/>
      <c r="G83" s="23"/>
      <c r="H83" s="23"/>
      <c r="I83" s="21"/>
      <c r="J83" s="23"/>
      <c r="K83" s="23"/>
      <c r="L83" s="23"/>
      <c r="M83" s="23"/>
      <c r="N83" s="21"/>
      <c r="O83" s="23"/>
      <c r="P83" s="21"/>
      <c r="Q83" s="23"/>
      <c r="R83" s="23"/>
      <c r="S83" s="23"/>
      <c r="T83" s="23"/>
      <c r="U83" s="21"/>
      <c r="V83" s="23"/>
      <c r="W83" s="23"/>
      <c r="X83" s="23"/>
      <c r="Y83" s="23"/>
      <c r="Z83" s="21"/>
      <c r="AA83" s="23"/>
    </row>
    <row r="84" spans="1:27" ht="12" customHeight="1" x14ac:dyDescent="0.55000000000000004">
      <c r="C84" s="11" t="s">
        <v>25</v>
      </c>
      <c r="D84" s="5"/>
      <c r="E84" s="24">
        <f>SUM(E72:E83)</f>
        <v>16895.137810000011</v>
      </c>
      <c r="F84" s="24">
        <f>SUM(F72:F83)</f>
        <v>146469.6809600002</v>
      </c>
      <c r="G84" s="24">
        <f t="shared" ref="G84" si="46">SUM(G72:G83)</f>
        <v>5751.8820000000005</v>
      </c>
      <c r="H84" s="24">
        <f t="shared" ref="H84" si="47">SUM(H72:H83)</f>
        <v>169116.70077000023</v>
      </c>
      <c r="I84" s="21"/>
      <c r="J84" s="24">
        <f t="shared" ref="J84" si="48">SUM(J72:J83)</f>
        <v>3764.3492000000006</v>
      </c>
      <c r="K84" s="24">
        <f t="shared" ref="K84" si="49">SUM(K72:K83)</f>
        <v>3646.6621899999986</v>
      </c>
      <c r="L84" s="24">
        <f t="shared" ref="L84" si="50">SUM(L72:L83)</f>
        <v>277.05000000000007</v>
      </c>
      <c r="M84" s="24">
        <f t="shared" ref="M84" si="51">SUM(M72:M83)</f>
        <v>7688.0613899999989</v>
      </c>
      <c r="N84" s="21"/>
      <c r="O84" s="24">
        <f>SUM(O72:O83)</f>
        <v>176804.76216000022</v>
      </c>
      <c r="P84" s="21"/>
      <c r="Q84" s="24">
        <f t="shared" ref="Q84" si="52">SUM(Q72:Q83)</f>
        <v>22473.894370000031</v>
      </c>
      <c r="R84" s="24">
        <f t="shared" ref="R84" si="53">SUM(R72:R83)</f>
        <v>121909.34919999997</v>
      </c>
      <c r="S84" s="24">
        <f t="shared" ref="S84" si="54">SUM(S72:S83)</f>
        <v>11061.533999999998</v>
      </c>
      <c r="T84" s="24">
        <f t="shared" ref="T84" si="55">SUM(T72:T83)</f>
        <v>155444.77756999998</v>
      </c>
      <c r="U84" s="21"/>
      <c r="V84" s="24">
        <f t="shared" ref="V84" si="56">SUM(V72:V83)</f>
        <v>3793.53685</v>
      </c>
      <c r="W84" s="24">
        <f t="shared" ref="W84" si="57">SUM(W72:W83)</f>
        <v>4389.6723299999994</v>
      </c>
      <c r="X84" s="24">
        <f t="shared" ref="X84" si="58">SUM(X72:X83)</f>
        <v>667.15000000000009</v>
      </c>
      <c r="Y84" s="24">
        <f t="shared" ref="Y84" si="59">SUM(Y72:Y83)</f>
        <v>8850.3591799999995</v>
      </c>
      <c r="Z84" s="21"/>
      <c r="AA84" s="24">
        <f>SUM(AA72:AA83)</f>
        <v>164295.13675000001</v>
      </c>
    </row>
    <row r="85" spans="1:27" ht="12" customHeight="1" thickBot="1" x14ac:dyDescent="0.6">
      <c r="C85" s="12" t="s">
        <v>26</v>
      </c>
      <c r="D85" s="5"/>
      <c r="E85" s="25">
        <v>52470.046949999247</v>
      </c>
      <c r="F85" s="25">
        <v>372553.45655999583</v>
      </c>
      <c r="G85" s="25">
        <v>23000.877000000066</v>
      </c>
      <c r="H85" s="25">
        <v>448024.38050999516</v>
      </c>
      <c r="I85" s="21"/>
      <c r="J85" s="25">
        <v>11987.080220000038</v>
      </c>
      <c r="K85" s="25">
        <v>12976.094610000022</v>
      </c>
      <c r="L85" s="25">
        <v>1251.3499999999999</v>
      </c>
      <c r="M85" s="25">
        <v>26214.52483000006</v>
      </c>
      <c r="N85" s="21"/>
      <c r="O85" s="25">
        <v>474238.90533999522</v>
      </c>
      <c r="P85" s="21"/>
      <c r="Q85" s="25">
        <v>63848.95462999936</v>
      </c>
      <c r="R85" s="25">
        <v>348496.00682000048</v>
      </c>
      <c r="S85" s="25">
        <v>28574.908000000036</v>
      </c>
      <c r="T85" s="25">
        <v>440919.86944999988</v>
      </c>
      <c r="U85" s="21"/>
      <c r="V85" s="25">
        <v>12429.050500000036</v>
      </c>
      <c r="W85" s="25">
        <v>12872.373030000024</v>
      </c>
      <c r="X85" s="25">
        <v>1712.1650000000002</v>
      </c>
      <c r="Y85" s="25">
        <v>27013.588530000059</v>
      </c>
      <c r="Z85" s="21"/>
      <c r="AA85" s="25">
        <v>467933.45797999989</v>
      </c>
    </row>
    <row r="86" spans="1:27" ht="12" customHeight="1" thickTop="1" x14ac:dyDescent="0.55000000000000004"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2" customHeight="1" x14ac:dyDescent="0.55000000000000004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2" customHeight="1" x14ac:dyDescent="0.55000000000000004">
      <c r="A88" s="14" t="s">
        <v>31</v>
      </c>
      <c r="C88" s="4" t="s">
        <v>15</v>
      </c>
      <c r="D88" s="5"/>
      <c r="E88" s="21">
        <v>56346.618589999984</v>
      </c>
      <c r="F88" s="21">
        <v>164887.50016999975</v>
      </c>
      <c r="G88" s="21">
        <v>19175.401750000005</v>
      </c>
      <c r="H88" s="21">
        <v>240409.52050999977</v>
      </c>
      <c r="I88" s="21"/>
      <c r="J88" s="21">
        <v>20740.247529999982</v>
      </c>
      <c r="K88" s="21">
        <v>21856.95253999998</v>
      </c>
      <c r="L88" s="21">
        <v>4328.8250000000007</v>
      </c>
      <c r="M88" s="21">
        <v>46926.02506999996</v>
      </c>
      <c r="N88" s="21"/>
      <c r="O88" s="21">
        <v>287335.54557999974</v>
      </c>
      <c r="P88" s="21"/>
      <c r="Q88" s="21">
        <v>66740.415569999983</v>
      </c>
      <c r="R88" s="21">
        <v>148302.08983000022</v>
      </c>
      <c r="S88" s="21">
        <v>20004.973749999986</v>
      </c>
      <c r="T88" s="21">
        <v>235047.47915000017</v>
      </c>
      <c r="U88" s="21"/>
      <c r="V88" s="21">
        <v>20553.461709999989</v>
      </c>
      <c r="W88" s="21">
        <v>19806.79177</v>
      </c>
      <c r="X88" s="21">
        <v>3737.6000000000004</v>
      </c>
      <c r="Y88" s="21">
        <v>44097.853479999983</v>
      </c>
      <c r="Z88" s="21"/>
      <c r="AA88" s="21">
        <v>279145.33263000014</v>
      </c>
    </row>
    <row r="89" spans="1:27" ht="12" customHeight="1" x14ac:dyDescent="0.55000000000000004">
      <c r="C89" s="4" t="s">
        <v>14</v>
      </c>
      <c r="D89" s="5"/>
      <c r="E89" s="21">
        <v>60036.598079999952</v>
      </c>
      <c r="F89" s="21">
        <v>185164.64063000004</v>
      </c>
      <c r="G89" s="21">
        <v>21582.316499999997</v>
      </c>
      <c r="H89" s="21">
        <v>266783.55521000002</v>
      </c>
      <c r="I89" s="21"/>
      <c r="J89" s="21">
        <v>19366.961149999996</v>
      </c>
      <c r="K89" s="21">
        <v>24353.875649999991</v>
      </c>
      <c r="L89" s="21">
        <v>4500.13</v>
      </c>
      <c r="M89" s="21">
        <v>48220.966799999987</v>
      </c>
      <c r="N89" s="21"/>
      <c r="O89" s="21">
        <v>315004.52201000002</v>
      </c>
      <c r="P89" s="21"/>
      <c r="Q89" s="21">
        <v>68878.372479999991</v>
      </c>
      <c r="R89" s="21">
        <v>175038.53249000004</v>
      </c>
      <c r="S89" s="21">
        <v>20968.391999999989</v>
      </c>
      <c r="T89" s="21">
        <v>264885.29697000002</v>
      </c>
      <c r="U89" s="21"/>
      <c r="V89" s="21">
        <v>18155.72843000001</v>
      </c>
      <c r="W89" s="21">
        <v>22521.930500000009</v>
      </c>
      <c r="X89" s="21">
        <v>4217.6000000000004</v>
      </c>
      <c r="Y89" s="21">
        <v>44895.258930000018</v>
      </c>
      <c r="Z89" s="21"/>
      <c r="AA89" s="21">
        <v>309780.55590000004</v>
      </c>
    </row>
    <row r="90" spans="1:27" ht="12" customHeight="1" x14ac:dyDescent="0.55000000000000004">
      <c r="C90" s="10" t="s">
        <v>13</v>
      </c>
      <c r="D90" s="5"/>
      <c r="E90" s="22">
        <v>65520.23541000003</v>
      </c>
      <c r="F90" s="22">
        <v>273075.96038</v>
      </c>
      <c r="G90" s="22">
        <v>12878.020500000001</v>
      </c>
      <c r="H90" s="22">
        <v>351474.21629000001</v>
      </c>
      <c r="I90" s="21"/>
      <c r="J90" s="22">
        <v>28112.352469999983</v>
      </c>
      <c r="K90" s="22">
        <v>42790.035899999981</v>
      </c>
      <c r="L90" s="22">
        <v>2682.42</v>
      </c>
      <c r="M90" s="22">
        <v>73584.80836999997</v>
      </c>
      <c r="N90" s="21"/>
      <c r="O90" s="22">
        <v>425059.02465999994</v>
      </c>
      <c r="P90" s="21"/>
      <c r="Q90" s="22">
        <v>81033.89013</v>
      </c>
      <c r="R90" s="22">
        <v>245792.54881000024</v>
      </c>
      <c r="S90" s="22">
        <v>25649.180899999992</v>
      </c>
      <c r="T90" s="22">
        <v>352475.61984000023</v>
      </c>
      <c r="U90" s="21"/>
      <c r="V90" s="22">
        <v>26146.736890000007</v>
      </c>
      <c r="W90" s="22">
        <v>31217.583709999999</v>
      </c>
      <c r="X90" s="22">
        <v>5306.5</v>
      </c>
      <c r="Y90" s="22">
        <v>62670.820600000006</v>
      </c>
      <c r="Z90" s="21"/>
      <c r="AA90" s="22">
        <v>415146.44044000021</v>
      </c>
    </row>
    <row r="91" spans="1:27" ht="12" customHeight="1" x14ac:dyDescent="0.55000000000000004">
      <c r="C91" s="4" t="s">
        <v>16</v>
      </c>
      <c r="D91" s="5"/>
      <c r="E91" s="21">
        <v>55509.935999999987</v>
      </c>
      <c r="F91" s="21">
        <v>289191.63359000045</v>
      </c>
      <c r="G91" s="21">
        <v>-948.49649999999974</v>
      </c>
      <c r="H91" s="21">
        <v>343753.07309000043</v>
      </c>
      <c r="I91" s="21"/>
      <c r="J91" s="21">
        <v>36109.477680000011</v>
      </c>
      <c r="K91" s="21">
        <v>35265.169540000003</v>
      </c>
      <c r="L91" s="21">
        <v>-106.69999999999999</v>
      </c>
      <c r="M91" s="21">
        <v>71267.947220000016</v>
      </c>
      <c r="N91" s="21"/>
      <c r="O91" s="21">
        <v>415021.02031000046</v>
      </c>
      <c r="P91" s="21"/>
      <c r="Q91" s="21">
        <v>86189.920119999981</v>
      </c>
      <c r="R91" s="21">
        <v>257740.03859000007</v>
      </c>
      <c r="S91" s="21">
        <v>26505.551650000009</v>
      </c>
      <c r="T91" s="21">
        <v>370435.51036000007</v>
      </c>
      <c r="U91" s="21"/>
      <c r="V91" s="21">
        <v>38469.476789999979</v>
      </c>
      <c r="W91" s="21">
        <v>33203.330049999982</v>
      </c>
      <c r="X91" s="21">
        <v>5475.7899999999991</v>
      </c>
      <c r="Y91" s="21">
        <v>77148.596839999955</v>
      </c>
      <c r="Z91" s="21"/>
      <c r="AA91" s="21">
        <v>447584.10720000003</v>
      </c>
    </row>
    <row r="92" spans="1:27" ht="12" customHeight="1" x14ac:dyDescent="0.55000000000000004">
      <c r="C92" s="4" t="s">
        <v>17</v>
      </c>
      <c r="D92" s="5"/>
      <c r="E92" s="21">
        <v>51826.656289999934</v>
      </c>
      <c r="F92" s="21">
        <v>337820.74490000017</v>
      </c>
      <c r="G92" s="21">
        <v>-2653.3015000000009</v>
      </c>
      <c r="H92" s="21">
        <v>386994.09969000012</v>
      </c>
      <c r="I92" s="21"/>
      <c r="J92" s="21">
        <v>45611.836369999968</v>
      </c>
      <c r="K92" s="21">
        <v>47138.794419999991</v>
      </c>
      <c r="L92" s="21">
        <v>-515.29999999999984</v>
      </c>
      <c r="M92" s="21">
        <v>92235.330789999964</v>
      </c>
      <c r="N92" s="21"/>
      <c r="O92" s="21">
        <v>479229.4304800001</v>
      </c>
      <c r="P92" s="21"/>
      <c r="Q92" s="21">
        <v>93925.910099999979</v>
      </c>
      <c r="R92" s="21">
        <v>319414.53824000031</v>
      </c>
      <c r="S92" s="21">
        <v>29086.826999999994</v>
      </c>
      <c r="T92" s="21">
        <v>442427.27534000028</v>
      </c>
      <c r="U92" s="21"/>
      <c r="V92" s="21">
        <v>43841.270299999996</v>
      </c>
      <c r="W92" s="21">
        <v>35835.121630000009</v>
      </c>
      <c r="X92" s="21">
        <v>6343.415</v>
      </c>
      <c r="Y92" s="21">
        <v>86019.806930000006</v>
      </c>
      <c r="Z92" s="21"/>
      <c r="AA92" s="21">
        <v>528447.08227000025</v>
      </c>
    </row>
    <row r="93" spans="1:27" ht="12" customHeight="1" x14ac:dyDescent="0.55000000000000004">
      <c r="C93" s="10" t="s">
        <v>18</v>
      </c>
      <c r="D93" s="5"/>
      <c r="E93" s="22"/>
      <c r="F93" s="22"/>
      <c r="G93" s="22"/>
      <c r="H93" s="22"/>
      <c r="I93" s="21"/>
      <c r="J93" s="22"/>
      <c r="K93" s="22"/>
      <c r="L93" s="22"/>
      <c r="M93" s="22"/>
      <c r="N93" s="21"/>
      <c r="O93" s="22"/>
      <c r="P93" s="21"/>
      <c r="Q93" s="22"/>
      <c r="R93" s="22"/>
      <c r="S93" s="22"/>
      <c r="T93" s="22"/>
      <c r="U93" s="21"/>
      <c r="V93" s="22"/>
      <c r="W93" s="22"/>
      <c r="X93" s="22"/>
      <c r="Y93" s="22"/>
      <c r="Z93" s="21"/>
      <c r="AA93" s="22"/>
    </row>
    <row r="94" spans="1:27" ht="12" customHeight="1" x14ac:dyDescent="0.55000000000000004">
      <c r="C94" s="4" t="s">
        <v>19</v>
      </c>
      <c r="D94" s="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2" customHeight="1" x14ac:dyDescent="0.55000000000000004">
      <c r="C95" s="4" t="s">
        <v>20</v>
      </c>
      <c r="D95" s="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" customHeight="1" x14ac:dyDescent="0.55000000000000004">
      <c r="C96" s="10" t="s">
        <v>21</v>
      </c>
      <c r="D96" s="5"/>
      <c r="E96" s="22"/>
      <c r="F96" s="22"/>
      <c r="G96" s="22"/>
      <c r="H96" s="22"/>
      <c r="I96" s="21"/>
      <c r="J96" s="22"/>
      <c r="K96" s="22"/>
      <c r="L96" s="22"/>
      <c r="M96" s="22"/>
      <c r="N96" s="21"/>
      <c r="O96" s="22"/>
      <c r="P96" s="21"/>
      <c r="Q96" s="22"/>
      <c r="R96" s="22"/>
      <c r="S96" s="22"/>
      <c r="T96" s="22"/>
      <c r="U96" s="21"/>
      <c r="V96" s="22"/>
      <c r="W96" s="22"/>
      <c r="X96" s="22"/>
      <c r="Y96" s="22"/>
      <c r="Z96" s="21"/>
      <c r="AA96" s="22"/>
    </row>
    <row r="97" spans="1:27" ht="12" customHeight="1" x14ac:dyDescent="0.55000000000000004">
      <c r="C97" s="4" t="s">
        <v>22</v>
      </c>
      <c r="D97" s="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" customHeight="1" x14ac:dyDescent="0.55000000000000004">
      <c r="C98" s="4" t="s">
        <v>23</v>
      </c>
      <c r="D98" s="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" customHeight="1" x14ac:dyDescent="0.55000000000000004">
      <c r="C99" s="9" t="s">
        <v>24</v>
      </c>
      <c r="D99" s="5"/>
      <c r="E99" s="23"/>
      <c r="F99" s="23"/>
      <c r="G99" s="23"/>
      <c r="H99" s="23"/>
      <c r="I99" s="21"/>
      <c r="J99" s="23"/>
      <c r="K99" s="23"/>
      <c r="L99" s="23"/>
      <c r="M99" s="23"/>
      <c r="N99" s="21"/>
      <c r="O99" s="23"/>
      <c r="P99" s="21"/>
      <c r="Q99" s="23"/>
      <c r="R99" s="23"/>
      <c r="S99" s="23"/>
      <c r="T99" s="23"/>
      <c r="U99" s="21"/>
      <c r="V99" s="23"/>
      <c r="W99" s="23"/>
      <c r="X99" s="23"/>
      <c r="Y99" s="23"/>
      <c r="Z99" s="21"/>
      <c r="AA99" s="23"/>
    </row>
    <row r="100" spans="1:27" ht="12" customHeight="1" x14ac:dyDescent="0.55000000000000004">
      <c r="C100" s="11" t="s">
        <v>25</v>
      </c>
      <c r="D100" s="5"/>
      <c r="E100" s="24">
        <f>SUM(E88:E99)</f>
        <v>289240.0443699999</v>
      </c>
      <c r="F100" s="24">
        <f>SUM(F88:F99)</f>
        <v>1250140.4796700003</v>
      </c>
      <c r="G100" s="24">
        <f t="shared" ref="G100" si="60">SUM(G88:G99)</f>
        <v>50033.940750000002</v>
      </c>
      <c r="H100" s="24">
        <f t="shared" ref="H100" si="61">SUM(H88:H99)</f>
        <v>1589414.4647900001</v>
      </c>
      <c r="I100" s="21"/>
      <c r="J100" s="24">
        <f t="shared" ref="J100" si="62">SUM(J88:J99)</f>
        <v>149940.87519999995</v>
      </c>
      <c r="K100" s="24">
        <f t="shared" ref="K100" si="63">SUM(K88:K99)</f>
        <v>171404.82804999995</v>
      </c>
      <c r="L100" s="24">
        <f t="shared" ref="L100" si="64">SUM(L88:L99)</f>
        <v>10889.375000000002</v>
      </c>
      <c r="M100" s="24">
        <f t="shared" ref="M100" si="65">SUM(M88:M99)</f>
        <v>332235.0782499999</v>
      </c>
      <c r="N100" s="21"/>
      <c r="O100" s="24">
        <f>SUM(O88:O99)</f>
        <v>1921649.5430400004</v>
      </c>
      <c r="P100" s="21"/>
      <c r="Q100" s="24">
        <f t="shared" ref="Q100" si="66">SUM(Q88:Q99)</f>
        <v>396768.50839999993</v>
      </c>
      <c r="R100" s="24">
        <f t="shared" ref="R100" si="67">SUM(R88:R99)</f>
        <v>1146287.747960001</v>
      </c>
      <c r="S100" s="24">
        <f t="shared" ref="S100" si="68">SUM(S88:S99)</f>
        <v>122214.92529999997</v>
      </c>
      <c r="T100" s="24">
        <f t="shared" ref="T100" si="69">SUM(T88:T99)</f>
        <v>1665271.1816600007</v>
      </c>
      <c r="U100" s="21"/>
      <c r="V100" s="24">
        <f t="shared" ref="V100" si="70">SUM(V88:V99)</f>
        <v>147166.67411999998</v>
      </c>
      <c r="W100" s="24">
        <f t="shared" ref="W100" si="71">SUM(W88:W99)</f>
        <v>142584.75766</v>
      </c>
      <c r="X100" s="24">
        <f t="shared" ref="X100" si="72">SUM(X88:X99)</f>
        <v>25080.904999999999</v>
      </c>
      <c r="Y100" s="24">
        <f t="shared" ref="Y100" si="73">SUM(Y88:Y99)</f>
        <v>314832.33677999995</v>
      </c>
      <c r="Z100" s="21"/>
      <c r="AA100" s="24">
        <f>SUM(AA88:AA99)</f>
        <v>1980103.5184400007</v>
      </c>
    </row>
    <row r="101" spans="1:27" ht="12" customHeight="1" thickBot="1" x14ac:dyDescent="0.6">
      <c r="C101" s="12" t="s">
        <v>26</v>
      </c>
      <c r="D101" s="5"/>
      <c r="E101" s="25">
        <v>889596.19537999644</v>
      </c>
      <c r="F101" s="25">
        <v>3391875.5377299963</v>
      </c>
      <c r="G101" s="25">
        <v>236841.65945000027</v>
      </c>
      <c r="H101" s="25">
        <v>4518313.3925599931</v>
      </c>
      <c r="I101" s="21"/>
      <c r="J101" s="25">
        <v>451963.80645000032</v>
      </c>
      <c r="K101" s="25">
        <v>474865.98332999897</v>
      </c>
      <c r="L101" s="25">
        <v>50910.825000000048</v>
      </c>
      <c r="M101" s="25">
        <v>977740.61477999936</v>
      </c>
      <c r="N101" s="21"/>
      <c r="O101" s="25">
        <v>5496054.0073399926</v>
      </c>
      <c r="P101" s="21"/>
      <c r="Q101" s="25">
        <v>1133894.7956999999</v>
      </c>
      <c r="R101" s="25">
        <v>3276797.5526799797</v>
      </c>
      <c r="S101" s="25">
        <v>319603.82218999974</v>
      </c>
      <c r="T101" s="25">
        <v>4730296.1705699796</v>
      </c>
      <c r="U101" s="21"/>
      <c r="V101" s="25">
        <v>448933.84731000004</v>
      </c>
      <c r="W101" s="25">
        <v>396822.35689000029</v>
      </c>
      <c r="X101" s="25">
        <v>63199.938269999999</v>
      </c>
      <c r="Y101" s="25">
        <v>908956.14247000031</v>
      </c>
      <c r="Z101" s="21"/>
      <c r="AA101" s="25">
        <v>5639252.3130399799</v>
      </c>
    </row>
    <row r="102" spans="1:27" ht="12" customHeight="1" thickTop="1" x14ac:dyDescent="0.55000000000000004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" customHeight="1" x14ac:dyDescent="0.55000000000000004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" customHeight="1" x14ac:dyDescent="0.55000000000000004">
      <c r="A104" s="14" t="s">
        <v>32</v>
      </c>
      <c r="C104" s="4" t="s">
        <v>15</v>
      </c>
      <c r="D104" s="5"/>
      <c r="E104" s="21">
        <v>115850.97089999981</v>
      </c>
      <c r="F104" s="21">
        <v>244408.88486000121</v>
      </c>
      <c r="G104" s="21">
        <v>39693.96220000006</v>
      </c>
      <c r="H104" s="21">
        <v>399953.81796000106</v>
      </c>
      <c r="I104" s="21"/>
      <c r="J104" s="21">
        <v>27657.786469999981</v>
      </c>
      <c r="K104" s="21">
        <v>57936.307040000051</v>
      </c>
      <c r="L104" s="21">
        <v>12976.381000000003</v>
      </c>
      <c r="M104" s="21">
        <v>98570.474510000044</v>
      </c>
      <c r="N104" s="21"/>
      <c r="O104" s="21">
        <v>498524.29247000109</v>
      </c>
      <c r="P104" s="21"/>
      <c r="Q104" s="21">
        <v>131951.61565999963</v>
      </c>
      <c r="R104" s="21">
        <v>224772.61877999964</v>
      </c>
      <c r="S104" s="21">
        <v>39432.411600000072</v>
      </c>
      <c r="T104" s="21">
        <v>396156.64603999932</v>
      </c>
      <c r="U104" s="21"/>
      <c r="V104" s="21">
        <v>26485.623460000021</v>
      </c>
      <c r="W104" s="21">
        <v>52988.416700000009</v>
      </c>
      <c r="X104" s="21">
        <v>13165.033999999991</v>
      </c>
      <c r="Y104" s="21">
        <v>92639.074160000018</v>
      </c>
      <c r="Z104" s="21"/>
      <c r="AA104" s="21">
        <v>488795.72019999934</v>
      </c>
    </row>
    <row r="105" spans="1:27" ht="12" customHeight="1" x14ac:dyDescent="0.55000000000000004">
      <c r="C105" s="4" t="s">
        <v>14</v>
      </c>
      <c r="D105" s="5"/>
      <c r="E105" s="21">
        <v>115934.85846999979</v>
      </c>
      <c r="F105" s="21">
        <v>249281.83204000158</v>
      </c>
      <c r="G105" s="21">
        <v>38450.128629999985</v>
      </c>
      <c r="H105" s="21">
        <v>403666.81914000137</v>
      </c>
      <c r="I105" s="21"/>
      <c r="J105" s="21">
        <v>29322.591729999978</v>
      </c>
      <c r="K105" s="21">
        <v>56975.709300000162</v>
      </c>
      <c r="L105" s="21">
        <v>12636.694000000007</v>
      </c>
      <c r="M105" s="21">
        <v>98934.995030000151</v>
      </c>
      <c r="N105" s="21"/>
      <c r="O105" s="21">
        <v>502601.81417000154</v>
      </c>
      <c r="P105" s="21"/>
      <c r="Q105" s="21">
        <v>132747.56685999941</v>
      </c>
      <c r="R105" s="21">
        <v>222043.30720999988</v>
      </c>
      <c r="S105" s="21">
        <v>37405.560700000024</v>
      </c>
      <c r="T105" s="21">
        <v>392196.43476999935</v>
      </c>
      <c r="U105" s="21"/>
      <c r="V105" s="21">
        <v>28357.798290000032</v>
      </c>
      <c r="W105" s="21">
        <v>54326.855990000047</v>
      </c>
      <c r="X105" s="21">
        <v>13044.948000000009</v>
      </c>
      <c r="Y105" s="21">
        <v>95729.602280000079</v>
      </c>
      <c r="Z105" s="21"/>
      <c r="AA105" s="21">
        <v>487926.03704999946</v>
      </c>
    </row>
    <row r="106" spans="1:27" ht="12" customHeight="1" x14ac:dyDescent="0.55000000000000004">
      <c r="C106" s="10" t="s">
        <v>13</v>
      </c>
      <c r="D106" s="5"/>
      <c r="E106" s="22">
        <v>126656.31935999991</v>
      </c>
      <c r="F106" s="22">
        <v>288065.5034799999</v>
      </c>
      <c r="G106" s="22">
        <v>21890.79604999999</v>
      </c>
      <c r="H106" s="22">
        <v>436612.61888999981</v>
      </c>
      <c r="I106" s="21"/>
      <c r="J106" s="22">
        <v>31226.129050000021</v>
      </c>
      <c r="K106" s="22">
        <v>67116.555059999999</v>
      </c>
      <c r="L106" s="22">
        <v>8431.7010000000028</v>
      </c>
      <c r="M106" s="22">
        <v>106774.38511000002</v>
      </c>
      <c r="N106" s="21"/>
      <c r="O106" s="22">
        <v>543387.00399999984</v>
      </c>
      <c r="P106" s="21"/>
      <c r="Q106" s="22">
        <v>154083.53734999947</v>
      </c>
      <c r="R106" s="22">
        <v>257517.95564000099</v>
      </c>
      <c r="S106" s="22">
        <v>44723.803660000005</v>
      </c>
      <c r="T106" s="22">
        <v>456325.2966500005</v>
      </c>
      <c r="U106" s="21"/>
      <c r="V106" s="22">
        <v>32881.698620000039</v>
      </c>
      <c r="W106" s="22">
        <v>67213.736380000002</v>
      </c>
      <c r="X106" s="22">
        <v>17185.568000000007</v>
      </c>
      <c r="Y106" s="22">
        <v>117281.00300000006</v>
      </c>
      <c r="Z106" s="21"/>
      <c r="AA106" s="22">
        <v>573606.29965000052</v>
      </c>
    </row>
    <row r="107" spans="1:27" ht="12" customHeight="1" x14ac:dyDescent="0.55000000000000004">
      <c r="C107" s="4" t="s">
        <v>16</v>
      </c>
      <c r="D107" s="5"/>
      <c r="E107" s="21">
        <v>137872.83835999976</v>
      </c>
      <c r="F107" s="21">
        <v>344007.18375999847</v>
      </c>
      <c r="G107" s="21">
        <v>-4480.2664999999988</v>
      </c>
      <c r="H107" s="21">
        <v>477399.75561999821</v>
      </c>
      <c r="I107" s="21"/>
      <c r="J107" s="21">
        <v>34621.853379999986</v>
      </c>
      <c r="K107" s="21">
        <v>68669.08670999993</v>
      </c>
      <c r="L107" s="21">
        <v>-1254.8539999999996</v>
      </c>
      <c r="M107" s="21">
        <v>102036.08608999991</v>
      </c>
      <c r="N107" s="21"/>
      <c r="O107" s="21">
        <v>579435.84170999809</v>
      </c>
      <c r="P107" s="21"/>
      <c r="Q107" s="21">
        <v>162353.88789999962</v>
      </c>
      <c r="R107" s="21">
        <v>264298.64957000269</v>
      </c>
      <c r="S107" s="21">
        <v>46756.50120000005</v>
      </c>
      <c r="T107" s="21">
        <v>473409.03867000237</v>
      </c>
      <c r="U107" s="21"/>
      <c r="V107" s="21">
        <v>37232.462929999965</v>
      </c>
      <c r="W107" s="21">
        <v>64011.384490000004</v>
      </c>
      <c r="X107" s="21">
        <v>15607.02899999999</v>
      </c>
      <c r="Y107" s="21">
        <v>116850.87641999997</v>
      </c>
      <c r="Z107" s="21"/>
      <c r="AA107" s="21">
        <v>590259.91509000235</v>
      </c>
    </row>
    <row r="108" spans="1:27" ht="12" customHeight="1" x14ac:dyDescent="0.55000000000000004">
      <c r="C108" s="4" t="s">
        <v>17</v>
      </c>
      <c r="D108" s="5"/>
      <c r="E108" s="21">
        <v>154317.51676000017</v>
      </c>
      <c r="F108" s="21">
        <v>416559.00363000069</v>
      </c>
      <c r="G108" s="21">
        <v>-2126.5649999999996</v>
      </c>
      <c r="H108" s="21">
        <v>568749.95539000095</v>
      </c>
      <c r="I108" s="21"/>
      <c r="J108" s="21">
        <v>47119.979109999935</v>
      </c>
      <c r="K108" s="21">
        <v>87215.826590000128</v>
      </c>
      <c r="L108" s="21">
        <v>-1468.1060000000002</v>
      </c>
      <c r="M108" s="21">
        <v>132867.69970000006</v>
      </c>
      <c r="N108" s="21"/>
      <c r="O108" s="21">
        <v>701617.65509000106</v>
      </c>
      <c r="P108" s="21"/>
      <c r="Q108" s="21">
        <v>180581.68628999969</v>
      </c>
      <c r="R108" s="21">
        <v>327637.36326999997</v>
      </c>
      <c r="S108" s="21">
        <v>50526.146599999956</v>
      </c>
      <c r="T108" s="21">
        <v>558745.19615999958</v>
      </c>
      <c r="U108" s="21"/>
      <c r="V108" s="21">
        <v>47326.424949999993</v>
      </c>
      <c r="W108" s="21">
        <v>79849.303589999981</v>
      </c>
      <c r="X108" s="21">
        <v>17194.34599999999</v>
      </c>
      <c r="Y108" s="21">
        <v>144370.07453999997</v>
      </c>
      <c r="Z108" s="21"/>
      <c r="AA108" s="21">
        <v>703115.27069999964</v>
      </c>
    </row>
    <row r="109" spans="1:27" ht="12" customHeight="1" x14ac:dyDescent="0.55000000000000004">
      <c r="C109" s="10" t="s">
        <v>18</v>
      </c>
      <c r="D109" s="5"/>
      <c r="E109" s="22"/>
      <c r="F109" s="22"/>
      <c r="G109" s="22"/>
      <c r="H109" s="22"/>
      <c r="I109" s="21"/>
      <c r="J109" s="22"/>
      <c r="K109" s="22"/>
      <c r="L109" s="22"/>
      <c r="M109" s="22"/>
      <c r="N109" s="21"/>
      <c r="O109" s="22"/>
      <c r="P109" s="21"/>
      <c r="Q109" s="22"/>
      <c r="R109" s="22"/>
      <c r="S109" s="22"/>
      <c r="T109" s="22"/>
      <c r="U109" s="21"/>
      <c r="V109" s="22"/>
      <c r="W109" s="22"/>
      <c r="X109" s="22"/>
      <c r="Y109" s="22"/>
      <c r="Z109" s="21"/>
      <c r="AA109" s="22"/>
    </row>
    <row r="110" spans="1:27" ht="12" customHeight="1" x14ac:dyDescent="0.55000000000000004">
      <c r="C110" s="4" t="s">
        <v>19</v>
      </c>
      <c r="D110" s="5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ht="12" customHeight="1" x14ac:dyDescent="0.55000000000000004">
      <c r="C111" s="4" t="s">
        <v>20</v>
      </c>
      <c r="D111" s="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2" customHeight="1" x14ac:dyDescent="0.55000000000000004">
      <c r="C112" s="10" t="s">
        <v>21</v>
      </c>
      <c r="D112" s="5"/>
      <c r="E112" s="22"/>
      <c r="F112" s="22"/>
      <c r="G112" s="22"/>
      <c r="H112" s="22"/>
      <c r="I112" s="21"/>
      <c r="J112" s="22"/>
      <c r="K112" s="22"/>
      <c r="L112" s="22"/>
      <c r="M112" s="22"/>
      <c r="N112" s="21"/>
      <c r="O112" s="22"/>
      <c r="P112" s="21"/>
      <c r="Q112" s="22"/>
      <c r="R112" s="22"/>
      <c r="S112" s="22"/>
      <c r="T112" s="22"/>
      <c r="U112" s="21"/>
      <c r="V112" s="22"/>
      <c r="W112" s="22"/>
      <c r="X112" s="22"/>
      <c r="Y112" s="22"/>
      <c r="Z112" s="21"/>
      <c r="AA112" s="22"/>
    </row>
    <row r="113" spans="1:27" ht="12" customHeight="1" x14ac:dyDescent="0.55000000000000004">
      <c r="C113" s="4" t="s">
        <v>22</v>
      </c>
      <c r="D113" s="5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2" customHeight="1" x14ac:dyDescent="0.55000000000000004">
      <c r="C114" s="4" t="s">
        <v>23</v>
      </c>
      <c r="D114" s="5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2" customHeight="1" x14ac:dyDescent="0.55000000000000004">
      <c r="C115" s="9" t="s">
        <v>24</v>
      </c>
      <c r="D115" s="5"/>
      <c r="E115" s="23"/>
      <c r="F115" s="23"/>
      <c r="G115" s="23"/>
      <c r="H115" s="23"/>
      <c r="I115" s="21"/>
      <c r="J115" s="23"/>
      <c r="K115" s="23"/>
      <c r="L115" s="23"/>
      <c r="M115" s="23"/>
      <c r="N115" s="21"/>
      <c r="O115" s="23"/>
      <c r="P115" s="21"/>
      <c r="Q115" s="23"/>
      <c r="R115" s="23"/>
      <c r="S115" s="23"/>
      <c r="T115" s="23"/>
      <c r="U115" s="21"/>
      <c r="V115" s="23"/>
      <c r="W115" s="23"/>
      <c r="X115" s="23"/>
      <c r="Y115" s="23"/>
      <c r="Z115" s="21"/>
      <c r="AA115" s="23"/>
    </row>
    <row r="116" spans="1:27" ht="12" customHeight="1" x14ac:dyDescent="0.55000000000000004">
      <c r="C116" s="11" t="s">
        <v>25</v>
      </c>
      <c r="D116" s="5"/>
      <c r="E116" s="24">
        <f>SUM(E104:E115)</f>
        <v>650632.5038499994</v>
      </c>
      <c r="F116" s="24">
        <f>SUM(F104:F115)</f>
        <v>1542322.4077700018</v>
      </c>
      <c r="G116" s="24">
        <f t="shared" ref="G116" si="74">SUM(G104:G115)</f>
        <v>93428.055380000034</v>
      </c>
      <c r="H116" s="24">
        <f t="shared" ref="H116" si="75">SUM(H104:H115)</f>
        <v>2286382.9670000011</v>
      </c>
      <c r="I116" s="21"/>
      <c r="J116" s="24">
        <f t="shared" ref="J116" si="76">SUM(J104:J115)</f>
        <v>169948.33973999991</v>
      </c>
      <c r="K116" s="24">
        <f t="shared" ref="K116" si="77">SUM(K104:K115)</f>
        <v>337913.48470000026</v>
      </c>
      <c r="L116" s="24">
        <f t="shared" ref="L116" si="78">SUM(L104:L115)</f>
        <v>31321.816000000013</v>
      </c>
      <c r="M116" s="24">
        <f t="shared" ref="M116" si="79">SUM(M104:M115)</f>
        <v>539183.64044000022</v>
      </c>
      <c r="N116" s="21"/>
      <c r="O116" s="24">
        <f>SUM(O104:O115)</f>
        <v>2825566.6074400013</v>
      </c>
      <c r="P116" s="21"/>
      <c r="Q116" s="24">
        <f t="shared" ref="Q116" si="80">SUM(Q104:Q115)</f>
        <v>761718.29405999789</v>
      </c>
      <c r="R116" s="24">
        <f t="shared" ref="R116" si="81">SUM(R104:R115)</f>
        <v>1296269.8944700032</v>
      </c>
      <c r="S116" s="24">
        <f t="shared" ref="S116" si="82">SUM(S104:S115)</f>
        <v>218844.42376000009</v>
      </c>
      <c r="T116" s="24">
        <f t="shared" ref="T116" si="83">SUM(T104:T115)</f>
        <v>2276832.6122900015</v>
      </c>
      <c r="U116" s="21"/>
      <c r="V116" s="24">
        <f t="shared" ref="V116" si="84">SUM(V104:V115)</f>
        <v>172284.00825000004</v>
      </c>
      <c r="W116" s="24">
        <f t="shared" ref="W116" si="85">SUM(W104:W115)</f>
        <v>318389.69715000002</v>
      </c>
      <c r="X116" s="24">
        <f t="shared" ref="X116" si="86">SUM(X104:X115)</f>
        <v>76196.924999999988</v>
      </c>
      <c r="Y116" s="24">
        <f t="shared" ref="Y116" si="87">SUM(Y104:Y115)</f>
        <v>566870.63040000014</v>
      </c>
      <c r="Z116" s="21"/>
      <c r="AA116" s="24">
        <f>SUM(AA104:AA115)</f>
        <v>2843703.2426900011</v>
      </c>
    </row>
    <row r="117" spans="1:27" ht="12" customHeight="1" thickBot="1" x14ac:dyDescent="0.6">
      <c r="C117" s="12" t="s">
        <v>26</v>
      </c>
      <c r="D117" s="5"/>
      <c r="E117" s="25">
        <v>1798037.9364400392</v>
      </c>
      <c r="F117" s="25">
        <v>3877550.9676900511</v>
      </c>
      <c r="G117" s="25">
        <v>411447.38073000015</v>
      </c>
      <c r="H117" s="25">
        <v>6087036.2848600904</v>
      </c>
      <c r="I117" s="21"/>
      <c r="J117" s="25">
        <v>508200.32951000129</v>
      </c>
      <c r="K117" s="25">
        <v>914058.18746999954</v>
      </c>
      <c r="L117" s="25">
        <v>138021.32700000016</v>
      </c>
      <c r="M117" s="25">
        <v>1560279.8439800008</v>
      </c>
      <c r="N117" s="21"/>
      <c r="O117" s="25">
        <v>7647316.1288400916</v>
      </c>
      <c r="P117" s="21"/>
      <c r="Q117" s="25">
        <v>2123055.4098200891</v>
      </c>
      <c r="R117" s="25">
        <v>3539324.7316200887</v>
      </c>
      <c r="S117" s="25">
        <v>553043.30051000207</v>
      </c>
      <c r="T117" s="25">
        <v>6215423.4419501796</v>
      </c>
      <c r="U117" s="21"/>
      <c r="V117" s="25">
        <v>513958.93969999923</v>
      </c>
      <c r="W117" s="25">
        <v>865748.7707400053</v>
      </c>
      <c r="X117" s="25">
        <v>189133.7870000001</v>
      </c>
      <c r="Y117" s="25">
        <v>1568841.4974400045</v>
      </c>
      <c r="Z117" s="21"/>
      <c r="AA117" s="25">
        <v>7784264.9393901844</v>
      </c>
    </row>
    <row r="118" spans="1:27" ht="12" customHeight="1" thickTop="1" x14ac:dyDescent="0.55000000000000004"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2" customHeight="1" x14ac:dyDescent="0.55000000000000004"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2" customHeight="1" x14ac:dyDescent="0.55000000000000004">
      <c r="A120" s="14" t="s">
        <v>33</v>
      </c>
      <c r="C120" s="4" t="s">
        <v>15</v>
      </c>
      <c r="D120" s="5"/>
      <c r="E120" s="21">
        <v>5670.7575000000052</v>
      </c>
      <c r="F120" s="21">
        <v>27804.936700000082</v>
      </c>
      <c r="G120" s="21">
        <v>3293.1970000000019</v>
      </c>
      <c r="H120" s="21">
        <v>36768.891200000086</v>
      </c>
      <c r="I120" s="21"/>
      <c r="J120" s="21">
        <v>1866.0692099999978</v>
      </c>
      <c r="K120" s="21">
        <v>2632.0000300000011</v>
      </c>
      <c r="L120" s="21">
        <v>317.55289999999991</v>
      </c>
      <c r="M120" s="21">
        <v>4815.6221399999986</v>
      </c>
      <c r="N120" s="21"/>
      <c r="O120" s="21">
        <v>41584.513340000092</v>
      </c>
      <c r="P120" s="21"/>
      <c r="Q120" s="21">
        <v>6682.9887000000035</v>
      </c>
      <c r="R120" s="21">
        <v>31022.244660000015</v>
      </c>
      <c r="S120" s="21">
        <v>3416.0158999999994</v>
      </c>
      <c r="T120" s="21">
        <v>41121.249260000019</v>
      </c>
      <c r="U120" s="21"/>
      <c r="V120" s="21">
        <v>1805.3803399999983</v>
      </c>
      <c r="W120" s="21">
        <v>3257.5337899999954</v>
      </c>
      <c r="X120" s="21">
        <v>600.73349999999994</v>
      </c>
      <c r="Y120" s="21">
        <v>5663.647629999994</v>
      </c>
      <c r="Z120" s="21"/>
      <c r="AA120" s="21">
        <v>46784.896890000011</v>
      </c>
    </row>
    <row r="121" spans="1:27" ht="12" customHeight="1" x14ac:dyDescent="0.55000000000000004">
      <c r="C121" s="4" t="s">
        <v>14</v>
      </c>
      <c r="D121" s="5"/>
      <c r="E121" s="21">
        <v>5364.0273400000096</v>
      </c>
      <c r="F121" s="21">
        <v>29898.688170000096</v>
      </c>
      <c r="G121" s="21">
        <v>3452.2309999999979</v>
      </c>
      <c r="H121" s="21">
        <v>38714.946510000103</v>
      </c>
      <c r="I121" s="21"/>
      <c r="J121" s="21">
        <v>1953.8458599999983</v>
      </c>
      <c r="K121" s="21">
        <v>2642.4887299999937</v>
      </c>
      <c r="L121" s="21">
        <v>279.07</v>
      </c>
      <c r="M121" s="21">
        <v>4875.4045899999919</v>
      </c>
      <c r="N121" s="21"/>
      <c r="O121" s="21">
        <v>43590.351100000094</v>
      </c>
      <c r="P121" s="21"/>
      <c r="Q121" s="21">
        <v>6322.7270700000099</v>
      </c>
      <c r="R121" s="21">
        <v>27917.732040000064</v>
      </c>
      <c r="S121" s="21">
        <v>3133.6719000000016</v>
      </c>
      <c r="T121" s="21">
        <v>37374.131010000077</v>
      </c>
      <c r="U121" s="21"/>
      <c r="V121" s="21">
        <v>1894.2971099999977</v>
      </c>
      <c r="W121" s="21">
        <v>3118.8726199999965</v>
      </c>
      <c r="X121" s="21">
        <v>542.81589999999994</v>
      </c>
      <c r="Y121" s="21">
        <v>5555.9856299999938</v>
      </c>
      <c r="Z121" s="21"/>
      <c r="AA121" s="21">
        <v>42930.116640000073</v>
      </c>
    </row>
    <row r="122" spans="1:27" ht="12" customHeight="1" x14ac:dyDescent="0.55000000000000004">
      <c r="C122" s="10" t="s">
        <v>13</v>
      </c>
      <c r="D122" s="5"/>
      <c r="E122" s="22">
        <v>5391.5470699999969</v>
      </c>
      <c r="F122" s="22">
        <v>33980.880480000058</v>
      </c>
      <c r="G122" s="22">
        <v>1862.5067000000004</v>
      </c>
      <c r="H122" s="22">
        <v>41234.934250000049</v>
      </c>
      <c r="I122" s="21"/>
      <c r="J122" s="22">
        <v>2189.9060900000004</v>
      </c>
      <c r="K122" s="22">
        <v>3442.4681499999979</v>
      </c>
      <c r="L122" s="22">
        <v>187.88000000000002</v>
      </c>
      <c r="M122" s="22">
        <v>5820.2542399999984</v>
      </c>
      <c r="N122" s="21"/>
      <c r="O122" s="22">
        <v>47055.188490000051</v>
      </c>
      <c r="P122" s="21"/>
      <c r="Q122" s="22">
        <v>7299.0636100000065</v>
      </c>
      <c r="R122" s="22">
        <v>33876.822420000019</v>
      </c>
      <c r="S122" s="22">
        <v>3868.4656000000004</v>
      </c>
      <c r="T122" s="22">
        <v>45044.351630000026</v>
      </c>
      <c r="U122" s="21"/>
      <c r="V122" s="22">
        <v>2286.6381899999992</v>
      </c>
      <c r="W122" s="22">
        <v>4367.8107199999968</v>
      </c>
      <c r="X122" s="22">
        <v>689.57560000000012</v>
      </c>
      <c r="Y122" s="22">
        <v>7344.0245099999956</v>
      </c>
      <c r="Z122" s="21"/>
      <c r="AA122" s="22">
        <v>52388.376140000022</v>
      </c>
    </row>
    <row r="123" spans="1:27" ht="12" customHeight="1" x14ac:dyDescent="0.55000000000000004">
      <c r="C123" s="4" t="s">
        <v>16</v>
      </c>
      <c r="D123" s="5"/>
      <c r="E123" s="21">
        <v>2063.9289499999995</v>
      </c>
      <c r="F123" s="21">
        <v>43166.666759999935</v>
      </c>
      <c r="G123" s="21">
        <v>-181.97870000000012</v>
      </c>
      <c r="H123" s="21">
        <v>45048.617009999936</v>
      </c>
      <c r="I123" s="21"/>
      <c r="J123" s="21">
        <v>2563.0819299999994</v>
      </c>
      <c r="K123" s="21">
        <v>3465.3493899999953</v>
      </c>
      <c r="L123" s="21">
        <v>9.2334999999999994</v>
      </c>
      <c r="M123" s="21">
        <v>6037.6648199999945</v>
      </c>
      <c r="N123" s="21"/>
      <c r="O123" s="21">
        <v>51086.281829999934</v>
      </c>
      <c r="P123" s="21"/>
      <c r="Q123" s="21">
        <v>8382.4927400000033</v>
      </c>
      <c r="R123" s="21">
        <v>41194.749039999973</v>
      </c>
      <c r="S123" s="21">
        <v>3906.9220000000046</v>
      </c>
      <c r="T123" s="21">
        <v>53484.163779999981</v>
      </c>
      <c r="U123" s="21"/>
      <c r="V123" s="21">
        <v>3198.6314600000014</v>
      </c>
      <c r="W123" s="21">
        <v>4877.7278899999992</v>
      </c>
      <c r="X123" s="21">
        <v>656.48249999999985</v>
      </c>
      <c r="Y123" s="21">
        <v>8732.8418500000007</v>
      </c>
      <c r="Z123" s="21"/>
      <c r="AA123" s="21">
        <v>62217.005629999985</v>
      </c>
    </row>
    <row r="124" spans="1:27" ht="12" customHeight="1" x14ac:dyDescent="0.55000000000000004">
      <c r="C124" s="4" t="s">
        <v>17</v>
      </c>
      <c r="D124" s="5"/>
      <c r="E124" s="21">
        <v>5498.3068099999991</v>
      </c>
      <c r="F124" s="21">
        <v>59414.346470000004</v>
      </c>
      <c r="G124" s="21">
        <v>503.73050000000001</v>
      </c>
      <c r="H124" s="21">
        <v>65416.383780000004</v>
      </c>
      <c r="I124" s="21"/>
      <c r="J124" s="21">
        <v>4081.6301299999977</v>
      </c>
      <c r="K124" s="21">
        <v>6474.9589599999936</v>
      </c>
      <c r="L124" s="21">
        <v>128.84</v>
      </c>
      <c r="M124" s="21">
        <v>10685.429089999991</v>
      </c>
      <c r="N124" s="21"/>
      <c r="O124" s="21">
        <v>76101.812869999994</v>
      </c>
      <c r="P124" s="21"/>
      <c r="Q124" s="21">
        <v>7786.2504700000009</v>
      </c>
      <c r="R124" s="21">
        <v>43611.182080000006</v>
      </c>
      <c r="S124" s="21">
        <v>3431.8624000000013</v>
      </c>
      <c r="T124" s="21">
        <v>54829.294950000003</v>
      </c>
      <c r="U124" s="21"/>
      <c r="V124" s="21">
        <v>3468.3690999999994</v>
      </c>
      <c r="W124" s="21">
        <v>5357.1139300000032</v>
      </c>
      <c r="X124" s="21">
        <v>621.70760000000007</v>
      </c>
      <c r="Y124" s="21">
        <v>9447.1906300000028</v>
      </c>
      <c r="Z124" s="21"/>
      <c r="AA124" s="21">
        <v>64276.48558</v>
      </c>
    </row>
    <row r="125" spans="1:27" ht="12" customHeight="1" x14ac:dyDescent="0.55000000000000004">
      <c r="C125" s="10" t="s">
        <v>18</v>
      </c>
      <c r="D125" s="5"/>
      <c r="E125" s="22"/>
      <c r="F125" s="22"/>
      <c r="G125" s="22"/>
      <c r="H125" s="22"/>
      <c r="I125" s="21"/>
      <c r="J125" s="22"/>
      <c r="K125" s="22"/>
      <c r="L125" s="22"/>
      <c r="M125" s="22"/>
      <c r="N125" s="21"/>
      <c r="O125" s="22"/>
      <c r="P125" s="21"/>
      <c r="Q125" s="22"/>
      <c r="R125" s="22"/>
      <c r="S125" s="22"/>
      <c r="T125" s="22"/>
      <c r="U125" s="21"/>
      <c r="V125" s="22"/>
      <c r="W125" s="22"/>
      <c r="X125" s="22"/>
      <c r="Y125" s="22"/>
      <c r="Z125" s="21"/>
      <c r="AA125" s="22"/>
    </row>
    <row r="126" spans="1:27" ht="12" customHeight="1" x14ac:dyDescent="0.55000000000000004">
      <c r="C126" s="4" t="s">
        <v>19</v>
      </c>
      <c r="D126" s="5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2" customHeight="1" x14ac:dyDescent="0.55000000000000004">
      <c r="C127" s="4" t="s">
        <v>20</v>
      </c>
      <c r="D127" s="5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2" customHeight="1" x14ac:dyDescent="0.55000000000000004">
      <c r="C128" s="10" t="s">
        <v>21</v>
      </c>
      <c r="D128" s="5"/>
      <c r="E128" s="22"/>
      <c r="F128" s="22"/>
      <c r="G128" s="22"/>
      <c r="H128" s="22"/>
      <c r="I128" s="21"/>
      <c r="J128" s="22"/>
      <c r="K128" s="22"/>
      <c r="L128" s="22"/>
      <c r="M128" s="22"/>
      <c r="N128" s="21"/>
      <c r="O128" s="22"/>
      <c r="P128" s="21"/>
      <c r="Q128" s="22"/>
      <c r="R128" s="22"/>
      <c r="S128" s="22"/>
      <c r="T128" s="22"/>
      <c r="U128" s="21"/>
      <c r="V128" s="22"/>
      <c r="W128" s="22"/>
      <c r="X128" s="22"/>
      <c r="Y128" s="22"/>
      <c r="Z128" s="21"/>
      <c r="AA128" s="22"/>
    </row>
    <row r="129" spans="1:27" ht="12" customHeight="1" x14ac:dyDescent="0.55000000000000004">
      <c r="C129" s="4" t="s">
        <v>22</v>
      </c>
      <c r="D129" s="5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2" customHeight="1" x14ac:dyDescent="0.55000000000000004">
      <c r="C130" s="4" t="s">
        <v>23</v>
      </c>
      <c r="D130" s="5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2" customHeight="1" x14ac:dyDescent="0.55000000000000004">
      <c r="C131" s="9" t="s">
        <v>24</v>
      </c>
      <c r="D131" s="5"/>
      <c r="E131" s="23"/>
      <c r="F131" s="23"/>
      <c r="G131" s="23"/>
      <c r="H131" s="23"/>
      <c r="I131" s="21"/>
      <c r="J131" s="23"/>
      <c r="K131" s="23"/>
      <c r="L131" s="23"/>
      <c r="M131" s="23"/>
      <c r="N131" s="21"/>
      <c r="O131" s="23"/>
      <c r="P131" s="21"/>
      <c r="Q131" s="23"/>
      <c r="R131" s="23"/>
      <c r="S131" s="23"/>
      <c r="T131" s="23"/>
      <c r="U131" s="21"/>
      <c r="V131" s="23"/>
      <c r="W131" s="23"/>
      <c r="X131" s="23"/>
      <c r="Y131" s="23"/>
      <c r="Z131" s="21"/>
      <c r="AA131" s="23"/>
    </row>
    <row r="132" spans="1:27" ht="12" customHeight="1" x14ac:dyDescent="0.55000000000000004">
      <c r="C132" s="11" t="s">
        <v>25</v>
      </c>
      <c r="D132" s="5"/>
      <c r="E132" s="24">
        <f>SUM(E120:E131)</f>
        <v>23988.567670000008</v>
      </c>
      <c r="F132" s="24">
        <f>SUM(F120:F131)</f>
        <v>194265.51858000015</v>
      </c>
      <c r="G132" s="24">
        <f t="shared" ref="G132" si="88">SUM(G120:G131)</f>
        <v>8929.6864999999998</v>
      </c>
      <c r="H132" s="24">
        <f t="shared" ref="H132" si="89">SUM(H120:H131)</f>
        <v>227183.77275000018</v>
      </c>
      <c r="I132" s="21"/>
      <c r="J132" s="24">
        <f t="shared" ref="J132" si="90">SUM(J120:J131)</f>
        <v>12654.533219999994</v>
      </c>
      <c r="K132" s="24">
        <f t="shared" ref="K132" si="91">SUM(K120:K131)</f>
        <v>18657.265259999982</v>
      </c>
      <c r="L132" s="24">
        <f t="shared" ref="L132" si="92">SUM(L120:L131)</f>
        <v>922.57639999999992</v>
      </c>
      <c r="M132" s="24">
        <f t="shared" ref="M132" si="93">SUM(M120:M131)</f>
        <v>32234.374879999974</v>
      </c>
      <c r="N132" s="21"/>
      <c r="O132" s="24">
        <f>SUM(O120:O131)</f>
        <v>259418.14763000017</v>
      </c>
      <c r="P132" s="21"/>
      <c r="Q132" s="24">
        <f t="shared" ref="Q132" si="94">SUM(Q120:Q131)</f>
        <v>36473.522590000022</v>
      </c>
      <c r="R132" s="24">
        <f t="shared" ref="R132" si="95">SUM(R120:R131)</f>
        <v>177622.73024000006</v>
      </c>
      <c r="S132" s="24">
        <f t="shared" ref="S132" si="96">SUM(S120:S131)</f>
        <v>17756.937800000007</v>
      </c>
      <c r="T132" s="24">
        <f t="shared" ref="T132" si="97">SUM(T120:T131)</f>
        <v>231853.19063000011</v>
      </c>
      <c r="U132" s="21"/>
      <c r="V132" s="24">
        <f t="shared" ref="V132" si="98">SUM(V120:V131)</f>
        <v>12653.316199999997</v>
      </c>
      <c r="W132" s="24">
        <f t="shared" ref="W132" si="99">SUM(W120:W131)</f>
        <v>20979.058949999991</v>
      </c>
      <c r="X132" s="24">
        <f t="shared" ref="X132" si="100">SUM(X120:X131)</f>
        <v>3111.3151000000003</v>
      </c>
      <c r="Y132" s="24">
        <f t="shared" ref="Y132" si="101">SUM(Y120:Y131)</f>
        <v>36743.690249999985</v>
      </c>
      <c r="Z132" s="21"/>
      <c r="AA132" s="24">
        <f>SUM(AA120:AA131)</f>
        <v>268596.88088000007</v>
      </c>
    </row>
    <row r="133" spans="1:27" ht="12" customHeight="1" thickBot="1" x14ac:dyDescent="0.6">
      <c r="C133" s="12" t="s">
        <v>26</v>
      </c>
      <c r="D133" s="5"/>
      <c r="E133" s="25">
        <v>76840.82794999941</v>
      </c>
      <c r="F133" s="25">
        <v>492055.10585000762</v>
      </c>
      <c r="G133" s="25">
        <v>34117.730799999896</v>
      </c>
      <c r="H133" s="25">
        <v>603013.66460000689</v>
      </c>
      <c r="I133" s="21"/>
      <c r="J133" s="25">
        <v>37004.209370000579</v>
      </c>
      <c r="K133" s="25">
        <v>56110.542260000329</v>
      </c>
      <c r="L133" s="25">
        <v>5435.6404999999995</v>
      </c>
      <c r="M133" s="25">
        <v>98550.39213000091</v>
      </c>
      <c r="N133" s="21"/>
      <c r="O133" s="25">
        <v>701564.05673000787</v>
      </c>
      <c r="P133" s="21"/>
      <c r="Q133" s="25">
        <v>97618.897399999478</v>
      </c>
      <c r="R133" s="25">
        <v>480095.26490000729</v>
      </c>
      <c r="S133" s="25">
        <v>43166.276099999814</v>
      </c>
      <c r="T133" s="25">
        <v>620880.4384000065</v>
      </c>
      <c r="U133" s="21"/>
      <c r="V133" s="25">
        <v>37126.209030000296</v>
      </c>
      <c r="W133" s="25">
        <v>56426.746210000034</v>
      </c>
      <c r="X133" s="25">
        <v>7405.9798100000035</v>
      </c>
      <c r="Y133" s="25">
        <v>100958.93505000033</v>
      </c>
      <c r="Z133" s="21"/>
      <c r="AA133" s="25">
        <v>721839.37345000682</v>
      </c>
    </row>
    <row r="134" spans="1:27" ht="12" customHeight="1" thickTop="1" x14ac:dyDescent="0.55000000000000004"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2" customHeight="1" x14ac:dyDescent="0.55000000000000004"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2" customHeight="1" x14ac:dyDescent="0.55000000000000004">
      <c r="A136" s="14" t="s">
        <v>34</v>
      </c>
      <c r="C136" s="4" t="s">
        <v>15</v>
      </c>
      <c r="D136" s="5"/>
      <c r="E136" s="21">
        <v>3436.668299999998</v>
      </c>
      <c r="F136" s="21">
        <v>21889.52162000009</v>
      </c>
      <c r="G136" s="21">
        <v>3728.5710999999988</v>
      </c>
      <c r="H136" s="21">
        <v>29054.761020000085</v>
      </c>
      <c r="I136" s="21"/>
      <c r="J136" s="21">
        <v>989.80128999999977</v>
      </c>
      <c r="K136" s="21">
        <v>1095.8289099999997</v>
      </c>
      <c r="L136" s="21">
        <v>283.9323</v>
      </c>
      <c r="M136" s="21">
        <v>2369.5624999999995</v>
      </c>
      <c r="N136" s="21"/>
      <c r="O136" s="21">
        <v>31424.323520000085</v>
      </c>
      <c r="P136" s="21"/>
      <c r="Q136" s="21">
        <v>4356.47451000002</v>
      </c>
      <c r="R136" s="21">
        <v>23747.846730000012</v>
      </c>
      <c r="S136" s="21">
        <v>3843.4815999999996</v>
      </c>
      <c r="T136" s="21">
        <v>31947.802840000033</v>
      </c>
      <c r="U136" s="21"/>
      <c r="V136" s="21">
        <v>1098.414159999998</v>
      </c>
      <c r="W136" s="21">
        <v>1729.8308100000002</v>
      </c>
      <c r="X136" s="21">
        <v>502.50459999999981</v>
      </c>
      <c r="Y136" s="21">
        <v>3330.7495699999977</v>
      </c>
      <c r="Z136" s="21"/>
      <c r="AA136" s="21">
        <v>35278.552410000033</v>
      </c>
    </row>
    <row r="137" spans="1:27" ht="12" customHeight="1" x14ac:dyDescent="0.55000000000000004">
      <c r="C137" s="4" t="s">
        <v>14</v>
      </c>
      <c r="D137" s="5"/>
      <c r="E137" s="21">
        <v>3900.1903200000015</v>
      </c>
      <c r="F137" s="21">
        <v>24129.790890000098</v>
      </c>
      <c r="G137" s="21">
        <v>3933.1668</v>
      </c>
      <c r="H137" s="21">
        <v>31963.148010000099</v>
      </c>
      <c r="I137" s="21"/>
      <c r="J137" s="21">
        <v>1119.8346699999991</v>
      </c>
      <c r="K137" s="21">
        <v>1099.5251500000004</v>
      </c>
      <c r="L137" s="21">
        <v>264.10000000000002</v>
      </c>
      <c r="M137" s="21">
        <v>2483.4598199999996</v>
      </c>
      <c r="N137" s="21"/>
      <c r="O137" s="21">
        <v>34446.607830000095</v>
      </c>
      <c r="P137" s="21"/>
      <c r="Q137" s="21">
        <v>4417.6269000000166</v>
      </c>
      <c r="R137" s="21">
        <v>23851.624340000086</v>
      </c>
      <c r="S137" s="21">
        <v>3884.2431999999981</v>
      </c>
      <c r="T137" s="21">
        <v>32153.4944400001</v>
      </c>
      <c r="U137" s="21"/>
      <c r="V137" s="21">
        <v>1182.9825899999996</v>
      </c>
      <c r="W137" s="21">
        <v>1754.4438899999977</v>
      </c>
      <c r="X137" s="21">
        <v>504.14029999999997</v>
      </c>
      <c r="Y137" s="21">
        <v>3441.5667799999974</v>
      </c>
      <c r="Z137" s="21"/>
      <c r="AA137" s="21">
        <v>35595.061220000091</v>
      </c>
    </row>
    <row r="138" spans="1:27" ht="12" customHeight="1" x14ac:dyDescent="0.55000000000000004">
      <c r="C138" s="10" t="s">
        <v>13</v>
      </c>
      <c r="D138" s="5"/>
      <c r="E138" s="22">
        <v>3463.0290600000044</v>
      </c>
      <c r="F138" s="22">
        <v>33388.125010000062</v>
      </c>
      <c r="G138" s="22">
        <v>2573.437300000001</v>
      </c>
      <c r="H138" s="22">
        <v>39424.59137000006</v>
      </c>
      <c r="I138" s="21"/>
      <c r="J138" s="22">
        <v>1401.3546899999981</v>
      </c>
      <c r="K138" s="22">
        <v>1653.7796599999999</v>
      </c>
      <c r="L138" s="22">
        <v>184.31329999999997</v>
      </c>
      <c r="M138" s="22">
        <v>3239.4476499999978</v>
      </c>
      <c r="N138" s="21"/>
      <c r="O138" s="22">
        <v>42664.039020000062</v>
      </c>
      <c r="P138" s="21"/>
      <c r="Q138" s="22">
        <v>4974.8144800000055</v>
      </c>
      <c r="R138" s="22">
        <v>28636.625860000047</v>
      </c>
      <c r="S138" s="22">
        <v>4522.9549999999981</v>
      </c>
      <c r="T138" s="22">
        <v>38134.395340000046</v>
      </c>
      <c r="U138" s="21"/>
      <c r="V138" s="22">
        <v>1502.4012699999998</v>
      </c>
      <c r="W138" s="22">
        <v>2168.3947399999997</v>
      </c>
      <c r="X138" s="22">
        <v>644.39805000000001</v>
      </c>
      <c r="Y138" s="22">
        <v>4315.1940599999998</v>
      </c>
      <c r="Z138" s="21"/>
      <c r="AA138" s="22">
        <v>42449.589400000055</v>
      </c>
    </row>
    <row r="139" spans="1:27" ht="12" customHeight="1" x14ac:dyDescent="0.55000000000000004">
      <c r="C139" s="4" t="s">
        <v>16</v>
      </c>
      <c r="D139" s="5"/>
      <c r="E139" s="21">
        <v>1662.8709600000025</v>
      </c>
      <c r="F139" s="21">
        <v>39687.488839999925</v>
      </c>
      <c r="G139" s="21">
        <v>-159.08630000000005</v>
      </c>
      <c r="H139" s="21">
        <v>41191.273499999923</v>
      </c>
      <c r="I139" s="21"/>
      <c r="J139" s="21">
        <v>1988.0354099999981</v>
      </c>
      <c r="K139" s="21">
        <v>2301.5840399999993</v>
      </c>
      <c r="L139" s="21">
        <v>14.5</v>
      </c>
      <c r="M139" s="21">
        <v>4304.1194499999974</v>
      </c>
      <c r="N139" s="21"/>
      <c r="O139" s="21">
        <v>45495.392949999921</v>
      </c>
      <c r="P139" s="21"/>
      <c r="Q139" s="21">
        <v>5741.6707100000121</v>
      </c>
      <c r="R139" s="21">
        <v>37598.259529999967</v>
      </c>
      <c r="S139" s="21">
        <v>5129.8337999999994</v>
      </c>
      <c r="T139" s="21">
        <v>48469.76403999998</v>
      </c>
      <c r="U139" s="21"/>
      <c r="V139" s="21">
        <v>2243.1405399999953</v>
      </c>
      <c r="W139" s="21">
        <v>2690.3008199999977</v>
      </c>
      <c r="X139" s="21">
        <v>594.70979999999997</v>
      </c>
      <c r="Y139" s="21">
        <v>5528.1511599999931</v>
      </c>
      <c r="Z139" s="21"/>
      <c r="AA139" s="21">
        <v>53997.915199999967</v>
      </c>
    </row>
    <row r="140" spans="1:27" ht="12" customHeight="1" x14ac:dyDescent="0.55000000000000004">
      <c r="C140" s="4" t="s">
        <v>17</v>
      </c>
      <c r="D140" s="5"/>
      <c r="E140" s="21">
        <v>2261.9650400000014</v>
      </c>
      <c r="F140" s="21">
        <v>52524.357860000004</v>
      </c>
      <c r="G140" s="21">
        <v>-84.144899999999993</v>
      </c>
      <c r="H140" s="21">
        <v>54702.178000000007</v>
      </c>
      <c r="I140" s="21"/>
      <c r="J140" s="21">
        <v>2439.1261399999971</v>
      </c>
      <c r="K140" s="21">
        <v>3100.2615799999949</v>
      </c>
      <c r="L140" s="21">
        <v>39.700000000000003</v>
      </c>
      <c r="M140" s="21">
        <v>5579.0877199999914</v>
      </c>
      <c r="N140" s="21"/>
      <c r="O140" s="21">
        <v>60281.265719999996</v>
      </c>
      <c r="P140" s="21"/>
      <c r="Q140" s="21">
        <v>5512.2410800000052</v>
      </c>
      <c r="R140" s="21">
        <v>41081.102130000101</v>
      </c>
      <c r="S140" s="21">
        <v>5176.0635000000002</v>
      </c>
      <c r="T140" s="21">
        <v>51769.406710000112</v>
      </c>
      <c r="U140" s="21"/>
      <c r="V140" s="21">
        <v>2257.0206899999985</v>
      </c>
      <c r="W140" s="21">
        <v>3391.1565999999971</v>
      </c>
      <c r="X140" s="21">
        <v>682.10000000000014</v>
      </c>
      <c r="Y140" s="21">
        <v>6330.2772899999964</v>
      </c>
      <c r="Z140" s="21"/>
      <c r="AA140" s="21">
        <v>58099.684000000103</v>
      </c>
    </row>
    <row r="141" spans="1:27" ht="12" customHeight="1" x14ac:dyDescent="0.55000000000000004">
      <c r="C141" s="10" t="s">
        <v>18</v>
      </c>
      <c r="D141" s="5"/>
      <c r="E141" s="22"/>
      <c r="F141" s="22"/>
      <c r="G141" s="22"/>
      <c r="H141" s="22"/>
      <c r="I141" s="21"/>
      <c r="J141" s="22"/>
      <c r="K141" s="22"/>
      <c r="L141" s="22"/>
      <c r="M141" s="22"/>
      <c r="N141" s="21"/>
      <c r="O141" s="22"/>
      <c r="P141" s="21"/>
      <c r="Q141" s="22"/>
      <c r="R141" s="22"/>
      <c r="S141" s="22"/>
      <c r="T141" s="22"/>
      <c r="U141" s="21"/>
      <c r="V141" s="22"/>
      <c r="W141" s="22"/>
      <c r="X141" s="22"/>
      <c r="Y141" s="22"/>
      <c r="Z141" s="21"/>
      <c r="AA141" s="22"/>
    </row>
    <row r="142" spans="1:27" ht="12" customHeight="1" x14ac:dyDescent="0.55000000000000004">
      <c r="C142" s="4" t="s">
        <v>19</v>
      </c>
      <c r="D142" s="5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2" customHeight="1" x14ac:dyDescent="0.55000000000000004">
      <c r="C143" s="4" t="s">
        <v>20</v>
      </c>
      <c r="D143" s="5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2" customHeight="1" x14ac:dyDescent="0.55000000000000004">
      <c r="C144" s="10" t="s">
        <v>21</v>
      </c>
      <c r="D144" s="5"/>
      <c r="E144" s="22"/>
      <c r="F144" s="22"/>
      <c r="G144" s="22"/>
      <c r="H144" s="22"/>
      <c r="I144" s="21"/>
      <c r="J144" s="22"/>
      <c r="K144" s="22"/>
      <c r="L144" s="22"/>
      <c r="M144" s="22"/>
      <c r="N144" s="21"/>
      <c r="O144" s="22"/>
      <c r="P144" s="21"/>
      <c r="Q144" s="22"/>
      <c r="R144" s="22"/>
      <c r="S144" s="22"/>
      <c r="T144" s="22"/>
      <c r="U144" s="21"/>
      <c r="V144" s="22"/>
      <c r="W144" s="22"/>
      <c r="X144" s="22"/>
      <c r="Y144" s="22"/>
      <c r="Z144" s="21"/>
      <c r="AA144" s="22"/>
    </row>
    <row r="145" spans="1:27" ht="12" customHeight="1" x14ac:dyDescent="0.55000000000000004">
      <c r="C145" s="4" t="s">
        <v>22</v>
      </c>
      <c r="D145" s="5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2" customHeight="1" x14ac:dyDescent="0.55000000000000004">
      <c r="C146" s="4" t="s">
        <v>23</v>
      </c>
      <c r="D146" s="5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2" customHeight="1" x14ac:dyDescent="0.55000000000000004">
      <c r="C147" s="9" t="s">
        <v>24</v>
      </c>
      <c r="D147" s="5"/>
      <c r="E147" s="23"/>
      <c r="F147" s="23"/>
      <c r="G147" s="23"/>
      <c r="H147" s="23"/>
      <c r="I147" s="21"/>
      <c r="J147" s="23"/>
      <c r="K147" s="23"/>
      <c r="L147" s="23"/>
      <c r="M147" s="23"/>
      <c r="N147" s="21"/>
      <c r="O147" s="23"/>
      <c r="P147" s="21"/>
      <c r="Q147" s="23"/>
      <c r="R147" s="23"/>
      <c r="S147" s="23"/>
      <c r="T147" s="23"/>
      <c r="U147" s="21"/>
      <c r="V147" s="23"/>
      <c r="W147" s="23"/>
      <c r="X147" s="23"/>
      <c r="Y147" s="23"/>
      <c r="Z147" s="21"/>
      <c r="AA147" s="23"/>
    </row>
    <row r="148" spans="1:27" ht="12" customHeight="1" x14ac:dyDescent="0.55000000000000004">
      <c r="C148" s="11" t="s">
        <v>25</v>
      </c>
      <c r="D148" s="5"/>
      <c r="E148" s="24">
        <f>SUM(E136:E147)</f>
        <v>14724.723680000006</v>
      </c>
      <c r="F148" s="24">
        <f>SUM(F136:F147)</f>
        <v>171619.28422000021</v>
      </c>
      <c r="G148" s="24">
        <f t="shared" ref="G148" si="102">SUM(G136:G147)</f>
        <v>9991.9439999999995</v>
      </c>
      <c r="H148" s="24">
        <f t="shared" ref="H148" si="103">SUM(H136:H147)</f>
        <v>196335.95190000019</v>
      </c>
      <c r="I148" s="21"/>
      <c r="J148" s="24">
        <f t="shared" ref="J148" si="104">SUM(J136:J147)</f>
        <v>7938.1521999999914</v>
      </c>
      <c r="K148" s="24">
        <f t="shared" ref="K148" si="105">SUM(K136:K147)</f>
        <v>9250.9793399999944</v>
      </c>
      <c r="L148" s="24">
        <f t="shared" ref="L148" si="106">SUM(L136:L147)</f>
        <v>786.54560000000015</v>
      </c>
      <c r="M148" s="24">
        <f t="shared" ref="M148" si="107">SUM(M136:M147)</f>
        <v>17975.677139999985</v>
      </c>
      <c r="N148" s="21"/>
      <c r="O148" s="24">
        <f>SUM(O136:O147)</f>
        <v>214311.62904000015</v>
      </c>
      <c r="P148" s="21"/>
      <c r="Q148" s="24">
        <f t="shared" ref="Q148" si="108">SUM(Q136:Q147)</f>
        <v>25002.82768000006</v>
      </c>
      <c r="R148" s="24">
        <f t="shared" ref="R148" si="109">SUM(R136:R147)</f>
        <v>154915.45859000023</v>
      </c>
      <c r="S148" s="24">
        <f t="shared" ref="S148" si="110">SUM(S136:S147)</f>
        <v>22556.577099999995</v>
      </c>
      <c r="T148" s="24">
        <f t="shared" ref="T148" si="111">SUM(T136:T147)</f>
        <v>202474.86337000027</v>
      </c>
      <c r="U148" s="21"/>
      <c r="V148" s="24">
        <f t="shared" ref="V148" si="112">SUM(V136:V147)</f>
        <v>8283.9592499999926</v>
      </c>
      <c r="W148" s="24">
        <f t="shared" ref="W148" si="113">SUM(W136:W147)</f>
        <v>11734.126859999991</v>
      </c>
      <c r="X148" s="24">
        <f t="shared" ref="X148" si="114">SUM(X136:X147)</f>
        <v>2927.85275</v>
      </c>
      <c r="Y148" s="24">
        <f t="shared" ref="Y148" si="115">SUM(Y136:Y147)</f>
        <v>22945.938859999987</v>
      </c>
      <c r="Z148" s="21"/>
      <c r="AA148" s="24">
        <f>SUM(AA136:AA147)</f>
        <v>225420.80223000023</v>
      </c>
    </row>
    <row r="149" spans="1:27" ht="12" customHeight="1" thickBot="1" x14ac:dyDescent="0.6">
      <c r="C149" s="12" t="s">
        <v>26</v>
      </c>
      <c r="D149" s="5"/>
      <c r="E149" s="25">
        <v>49985.875889999836</v>
      </c>
      <c r="F149" s="25">
        <v>436978.55410001054</v>
      </c>
      <c r="G149" s="25">
        <v>41702.801679999953</v>
      </c>
      <c r="H149" s="25">
        <v>528667.23167001037</v>
      </c>
      <c r="I149" s="21"/>
      <c r="J149" s="25">
        <v>22435.721490000335</v>
      </c>
      <c r="K149" s="25">
        <v>30630.00825000013</v>
      </c>
      <c r="L149" s="25">
        <v>4864.3082000000022</v>
      </c>
      <c r="M149" s="25">
        <v>57930.03794000046</v>
      </c>
      <c r="N149" s="21"/>
      <c r="O149" s="25">
        <v>586597.2696100109</v>
      </c>
      <c r="P149" s="21"/>
      <c r="Q149" s="25">
        <v>68819.51634999954</v>
      </c>
      <c r="R149" s="25">
        <v>436581.31937000511</v>
      </c>
      <c r="S149" s="25">
        <v>55056.769839999652</v>
      </c>
      <c r="T149" s="25">
        <v>560457.60556000425</v>
      </c>
      <c r="U149" s="21"/>
      <c r="V149" s="25">
        <v>23646.048760000343</v>
      </c>
      <c r="W149" s="25">
        <v>34199.671960000131</v>
      </c>
      <c r="X149" s="25">
        <v>7244.4841799999958</v>
      </c>
      <c r="Y149" s="25">
        <v>65090.204900000477</v>
      </c>
      <c r="Z149" s="21"/>
      <c r="AA149" s="25">
        <v>625547.81046000484</v>
      </c>
    </row>
    <row r="150" spans="1:27" ht="12" customHeight="1" thickTop="1" x14ac:dyDescent="0.55000000000000004"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2" customHeight="1" x14ac:dyDescent="0.55000000000000004"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2" customHeight="1" x14ac:dyDescent="0.55000000000000004">
      <c r="A152" s="14" t="s">
        <v>35</v>
      </c>
      <c r="C152" s="4" t="s">
        <v>15</v>
      </c>
      <c r="D152" s="5"/>
      <c r="E152" s="21">
        <v>13527.520590000006</v>
      </c>
      <c r="F152" s="21">
        <v>105817.95816000008</v>
      </c>
      <c r="G152" s="21">
        <v>22234.149549999995</v>
      </c>
      <c r="H152" s="21">
        <v>141579.62830000007</v>
      </c>
      <c r="I152" s="21"/>
      <c r="J152" s="21">
        <v>8112.3146000000015</v>
      </c>
      <c r="K152" s="21">
        <v>5227.6043699999973</v>
      </c>
      <c r="L152" s="21">
        <v>2595.9194000000016</v>
      </c>
      <c r="M152" s="21">
        <v>15935.838370000001</v>
      </c>
      <c r="N152" s="21"/>
      <c r="O152" s="21">
        <v>157515.46667000008</v>
      </c>
      <c r="P152" s="21"/>
      <c r="Q152" s="21">
        <v>17042.165129999998</v>
      </c>
      <c r="R152" s="21">
        <v>107223.76890000023</v>
      </c>
      <c r="S152" s="21">
        <v>24887.937690000006</v>
      </c>
      <c r="T152" s="21">
        <v>149153.87172000023</v>
      </c>
      <c r="U152" s="21"/>
      <c r="V152" s="21">
        <v>9119.1426400000073</v>
      </c>
      <c r="W152" s="21">
        <v>7167.0936699999966</v>
      </c>
      <c r="X152" s="21">
        <v>2868.7398400000006</v>
      </c>
      <c r="Y152" s="21">
        <v>19154.976150000006</v>
      </c>
      <c r="Z152" s="21"/>
      <c r="AA152" s="21">
        <v>168308.84787000023</v>
      </c>
    </row>
    <row r="153" spans="1:27" ht="12" customHeight="1" x14ac:dyDescent="0.55000000000000004">
      <c r="C153" s="4" t="s">
        <v>14</v>
      </c>
      <c r="D153" s="5"/>
      <c r="E153" s="21">
        <v>14573.747829999998</v>
      </c>
      <c r="F153" s="21">
        <v>98740.179660000169</v>
      </c>
      <c r="G153" s="21">
        <v>23654.866499999975</v>
      </c>
      <c r="H153" s="21">
        <v>136968.79399000015</v>
      </c>
      <c r="I153" s="21"/>
      <c r="J153" s="21">
        <v>8055.822600000005</v>
      </c>
      <c r="K153" s="21">
        <v>5575.902070000001</v>
      </c>
      <c r="L153" s="21">
        <v>2011.9433200000005</v>
      </c>
      <c r="M153" s="21">
        <v>15643.667990000007</v>
      </c>
      <c r="N153" s="21"/>
      <c r="O153" s="21">
        <v>152612.46198000017</v>
      </c>
      <c r="P153" s="21"/>
      <c r="Q153" s="21">
        <v>15858.312580000005</v>
      </c>
      <c r="R153" s="21">
        <v>95453.85093000019</v>
      </c>
      <c r="S153" s="21">
        <v>21919.481109999979</v>
      </c>
      <c r="T153" s="21">
        <v>133231.64462000015</v>
      </c>
      <c r="U153" s="21"/>
      <c r="V153" s="21">
        <v>7478.3436400000055</v>
      </c>
      <c r="W153" s="21">
        <v>7243.5113500000025</v>
      </c>
      <c r="X153" s="21">
        <v>2786.7123200000005</v>
      </c>
      <c r="Y153" s="21">
        <v>17508.567310000006</v>
      </c>
      <c r="Z153" s="21"/>
      <c r="AA153" s="21">
        <v>150740.21193000017</v>
      </c>
    </row>
    <row r="154" spans="1:27" ht="12" customHeight="1" x14ac:dyDescent="0.55000000000000004">
      <c r="C154" s="10" t="s">
        <v>13</v>
      </c>
      <c r="D154" s="5"/>
      <c r="E154" s="22">
        <v>13411.186729999999</v>
      </c>
      <c r="F154" s="22">
        <v>120136.75443000002</v>
      </c>
      <c r="G154" s="22">
        <v>15087.319080000001</v>
      </c>
      <c r="H154" s="22">
        <v>148635.26024000003</v>
      </c>
      <c r="I154" s="21"/>
      <c r="J154" s="22">
        <v>10713.085870000015</v>
      </c>
      <c r="K154" s="22">
        <v>6328.0037299999985</v>
      </c>
      <c r="L154" s="22">
        <v>1488.1969799999997</v>
      </c>
      <c r="M154" s="22">
        <v>18529.286580000015</v>
      </c>
      <c r="N154" s="21"/>
      <c r="O154" s="22">
        <v>167164.54682000005</v>
      </c>
      <c r="P154" s="21"/>
      <c r="Q154" s="22">
        <v>20301.968959999987</v>
      </c>
      <c r="R154" s="22">
        <v>115356.88515000022</v>
      </c>
      <c r="S154" s="22">
        <v>26811.068819999993</v>
      </c>
      <c r="T154" s="22">
        <v>162469.9229300002</v>
      </c>
      <c r="U154" s="21"/>
      <c r="V154" s="22">
        <v>10292.545440000004</v>
      </c>
      <c r="W154" s="22">
        <v>8335.8351999999977</v>
      </c>
      <c r="X154" s="22">
        <v>3855.0222399999998</v>
      </c>
      <c r="Y154" s="22">
        <v>22483.402880000001</v>
      </c>
      <c r="Z154" s="21"/>
      <c r="AA154" s="22">
        <v>184953.32581000021</v>
      </c>
    </row>
    <row r="155" spans="1:27" ht="12" customHeight="1" x14ac:dyDescent="0.55000000000000004">
      <c r="C155" s="4" t="s">
        <v>16</v>
      </c>
      <c r="D155" s="5"/>
      <c r="E155" s="21">
        <v>8959.3574200000021</v>
      </c>
      <c r="F155" s="21">
        <v>171932.7453300005</v>
      </c>
      <c r="G155" s="21">
        <v>331.14256999999958</v>
      </c>
      <c r="H155" s="21">
        <v>181223.24532000051</v>
      </c>
      <c r="I155" s="21"/>
      <c r="J155" s="21">
        <v>12067.7312</v>
      </c>
      <c r="K155" s="21">
        <v>8708.4697299999989</v>
      </c>
      <c r="L155" s="21">
        <v>-157.48967999999994</v>
      </c>
      <c r="M155" s="21">
        <v>20618.71125</v>
      </c>
      <c r="N155" s="21"/>
      <c r="O155" s="21">
        <v>201841.95657000053</v>
      </c>
      <c r="P155" s="21"/>
      <c r="Q155" s="21">
        <v>19961.380620000022</v>
      </c>
      <c r="R155" s="21">
        <v>139791.06312000001</v>
      </c>
      <c r="S155" s="21">
        <v>27263.887150000028</v>
      </c>
      <c r="T155" s="21">
        <v>187016.33089000004</v>
      </c>
      <c r="U155" s="21"/>
      <c r="V155" s="21">
        <v>14571.840940000018</v>
      </c>
      <c r="W155" s="21">
        <v>11994.523299999999</v>
      </c>
      <c r="X155" s="21">
        <v>3406.5680600000001</v>
      </c>
      <c r="Y155" s="21">
        <v>29972.932300000019</v>
      </c>
      <c r="Z155" s="21"/>
      <c r="AA155" s="21">
        <v>216989.26319000006</v>
      </c>
    </row>
    <row r="156" spans="1:27" ht="12" customHeight="1" x14ac:dyDescent="0.55000000000000004">
      <c r="C156" s="4" t="s">
        <v>17</v>
      </c>
      <c r="D156" s="5"/>
      <c r="E156" s="21">
        <v>12578.103220000001</v>
      </c>
      <c r="F156" s="21">
        <v>192584.97184999994</v>
      </c>
      <c r="G156" s="21">
        <v>4445.1719599999979</v>
      </c>
      <c r="H156" s="21">
        <v>209608.24702999994</v>
      </c>
      <c r="I156" s="21"/>
      <c r="J156" s="21">
        <v>15309.870550000003</v>
      </c>
      <c r="K156" s="21">
        <v>11665.205569999998</v>
      </c>
      <c r="L156" s="21">
        <v>443.78622000000013</v>
      </c>
      <c r="M156" s="21">
        <v>27418.862340000003</v>
      </c>
      <c r="N156" s="21"/>
      <c r="O156" s="21">
        <v>237027.10936999993</v>
      </c>
      <c r="P156" s="21"/>
      <c r="Q156" s="21">
        <v>23004.390429999981</v>
      </c>
      <c r="R156" s="21">
        <v>156502.58293000021</v>
      </c>
      <c r="S156" s="21">
        <v>27609.866229999996</v>
      </c>
      <c r="T156" s="21">
        <v>207116.83959000016</v>
      </c>
      <c r="U156" s="21"/>
      <c r="V156" s="21">
        <v>13335.133699999997</v>
      </c>
      <c r="W156" s="21">
        <v>12176.129060000003</v>
      </c>
      <c r="X156" s="21">
        <v>3700.2453800000012</v>
      </c>
      <c r="Y156" s="21">
        <v>29211.508139999998</v>
      </c>
      <c r="Z156" s="21"/>
      <c r="AA156" s="21">
        <v>236328.34773000018</v>
      </c>
    </row>
    <row r="157" spans="1:27" ht="12" customHeight="1" x14ac:dyDescent="0.55000000000000004">
      <c r="C157" s="10" t="s">
        <v>18</v>
      </c>
      <c r="D157" s="5"/>
      <c r="E157" s="22"/>
      <c r="F157" s="22"/>
      <c r="G157" s="22"/>
      <c r="H157" s="22"/>
      <c r="I157" s="21"/>
      <c r="J157" s="22"/>
      <c r="K157" s="22"/>
      <c r="L157" s="22"/>
      <c r="M157" s="22"/>
      <c r="N157" s="21"/>
      <c r="O157" s="22"/>
      <c r="P157" s="21"/>
      <c r="Q157" s="22"/>
      <c r="R157" s="22"/>
      <c r="S157" s="22"/>
      <c r="T157" s="22"/>
      <c r="U157" s="21"/>
      <c r="V157" s="22"/>
      <c r="W157" s="22"/>
      <c r="X157" s="22"/>
      <c r="Y157" s="22"/>
      <c r="Z157" s="21"/>
      <c r="AA157" s="22"/>
    </row>
    <row r="158" spans="1:27" ht="12" customHeight="1" x14ac:dyDescent="0.55000000000000004">
      <c r="C158" s="4" t="s">
        <v>19</v>
      </c>
      <c r="D158" s="5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2" customHeight="1" x14ac:dyDescent="0.55000000000000004">
      <c r="C159" s="4" t="s">
        <v>20</v>
      </c>
      <c r="D159" s="5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2" customHeight="1" x14ac:dyDescent="0.55000000000000004">
      <c r="C160" s="10" t="s">
        <v>21</v>
      </c>
      <c r="D160" s="5"/>
      <c r="E160" s="22"/>
      <c r="F160" s="22"/>
      <c r="G160" s="22"/>
      <c r="H160" s="22"/>
      <c r="I160" s="21"/>
      <c r="J160" s="22"/>
      <c r="K160" s="22"/>
      <c r="L160" s="22"/>
      <c r="M160" s="22"/>
      <c r="N160" s="21"/>
      <c r="O160" s="22"/>
      <c r="P160" s="21"/>
      <c r="Q160" s="22"/>
      <c r="R160" s="22"/>
      <c r="S160" s="22"/>
      <c r="T160" s="22"/>
      <c r="U160" s="21"/>
      <c r="V160" s="22"/>
      <c r="W160" s="22"/>
      <c r="X160" s="22"/>
      <c r="Y160" s="22"/>
      <c r="Z160" s="21"/>
      <c r="AA160" s="22"/>
    </row>
    <row r="161" spans="1:27" ht="12" customHeight="1" x14ac:dyDescent="0.55000000000000004">
      <c r="C161" s="4" t="s">
        <v>22</v>
      </c>
      <c r="D161" s="5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2" customHeight="1" x14ac:dyDescent="0.55000000000000004">
      <c r="C162" s="4" t="s">
        <v>23</v>
      </c>
      <c r="D162" s="5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2" customHeight="1" x14ac:dyDescent="0.55000000000000004">
      <c r="C163" s="9" t="s">
        <v>24</v>
      </c>
      <c r="D163" s="5"/>
      <c r="E163" s="23"/>
      <c r="F163" s="23"/>
      <c r="G163" s="23"/>
      <c r="H163" s="23"/>
      <c r="I163" s="21"/>
      <c r="J163" s="23"/>
      <c r="K163" s="23"/>
      <c r="L163" s="23"/>
      <c r="M163" s="23"/>
      <c r="N163" s="21"/>
      <c r="O163" s="23"/>
      <c r="P163" s="21"/>
      <c r="Q163" s="23"/>
      <c r="R163" s="23"/>
      <c r="S163" s="23"/>
      <c r="T163" s="23"/>
      <c r="U163" s="21"/>
      <c r="V163" s="23"/>
      <c r="W163" s="23"/>
      <c r="X163" s="23"/>
      <c r="Y163" s="23"/>
      <c r="Z163" s="21"/>
      <c r="AA163" s="23"/>
    </row>
    <row r="164" spans="1:27" ht="12" customHeight="1" x14ac:dyDescent="0.55000000000000004">
      <c r="C164" s="11" t="s">
        <v>25</v>
      </c>
      <c r="D164" s="5"/>
      <c r="E164" s="24">
        <f>SUM(E152:E163)</f>
        <v>63049.915789999999</v>
      </c>
      <c r="F164" s="24">
        <f>SUM(F152:F163)</f>
        <v>689212.60943000077</v>
      </c>
      <c r="G164" s="24">
        <f t="shared" ref="G164" si="116">SUM(G152:G163)</f>
        <v>65752.649659999966</v>
      </c>
      <c r="H164" s="24">
        <f t="shared" ref="H164" si="117">SUM(H152:H163)</f>
        <v>818015.17488000076</v>
      </c>
      <c r="I164" s="21"/>
      <c r="J164" s="24">
        <f t="shared" ref="J164" si="118">SUM(J152:J163)</f>
        <v>54258.824820000023</v>
      </c>
      <c r="K164" s="24">
        <f t="shared" ref="K164" si="119">SUM(K152:K163)</f>
        <v>37505.185469999989</v>
      </c>
      <c r="L164" s="24">
        <f t="shared" ref="L164" si="120">SUM(L152:L163)</f>
        <v>6382.3562400000019</v>
      </c>
      <c r="M164" s="24">
        <f t="shared" ref="M164" si="121">SUM(M152:M163)</f>
        <v>98146.366530000028</v>
      </c>
      <c r="N164" s="21"/>
      <c r="O164" s="24">
        <f>SUM(O152:O163)</f>
        <v>916161.54141000076</v>
      </c>
      <c r="P164" s="21"/>
      <c r="Q164" s="24">
        <f t="shared" ref="Q164" si="122">SUM(Q152:Q163)</f>
        <v>96168.217720000001</v>
      </c>
      <c r="R164" s="24">
        <f t="shared" ref="R164" si="123">SUM(R152:R163)</f>
        <v>614328.15103000088</v>
      </c>
      <c r="S164" s="24">
        <f t="shared" ref="S164" si="124">SUM(S152:S163)</f>
        <v>128492.24099999999</v>
      </c>
      <c r="T164" s="24">
        <f t="shared" ref="T164" si="125">SUM(T152:T163)</f>
        <v>838988.60975000076</v>
      </c>
      <c r="U164" s="21"/>
      <c r="V164" s="24">
        <f t="shared" ref="V164" si="126">SUM(V152:V163)</f>
        <v>54797.006360000029</v>
      </c>
      <c r="W164" s="24">
        <f t="shared" ref="W164" si="127">SUM(W152:W163)</f>
        <v>46917.092579999997</v>
      </c>
      <c r="X164" s="24">
        <f t="shared" ref="X164" si="128">SUM(X152:X163)</f>
        <v>16617.287840000001</v>
      </c>
      <c r="Y164" s="24">
        <f t="shared" ref="Y164" si="129">SUM(Y152:Y163)</f>
        <v>118331.38678000003</v>
      </c>
      <c r="Z164" s="21"/>
      <c r="AA164" s="24">
        <f>SUM(AA152:AA163)</f>
        <v>957319.99653000082</v>
      </c>
    </row>
    <row r="165" spans="1:27" ht="12" customHeight="1" thickBot="1" x14ac:dyDescent="0.6">
      <c r="C165" s="12" t="s">
        <v>26</v>
      </c>
      <c r="D165" s="5"/>
      <c r="E165" s="25">
        <v>194771.59112999734</v>
      </c>
      <c r="F165" s="25">
        <v>1662405.2633599839</v>
      </c>
      <c r="G165" s="25">
        <v>246492.62855999923</v>
      </c>
      <c r="H165" s="25">
        <v>2103669.4830499804</v>
      </c>
      <c r="I165" s="21"/>
      <c r="J165" s="25">
        <v>144746.30992999938</v>
      </c>
      <c r="K165" s="25">
        <v>123224.40165999993</v>
      </c>
      <c r="L165" s="25">
        <v>30742.61437999997</v>
      </c>
      <c r="M165" s="25">
        <v>298713.32596999931</v>
      </c>
      <c r="N165" s="21"/>
      <c r="O165" s="25">
        <v>2402382.80901998</v>
      </c>
      <c r="P165" s="21"/>
      <c r="Q165" s="25">
        <v>262483.20073999756</v>
      </c>
      <c r="R165" s="25">
        <v>1603615.3983499859</v>
      </c>
      <c r="S165" s="25">
        <v>315008.33193999995</v>
      </c>
      <c r="T165" s="25">
        <v>2181106.9310299833</v>
      </c>
      <c r="U165" s="21"/>
      <c r="V165" s="25">
        <v>150663.46962999954</v>
      </c>
      <c r="W165" s="25">
        <v>127320.00561000007</v>
      </c>
      <c r="X165" s="25">
        <v>42733.225039999976</v>
      </c>
      <c r="Y165" s="25">
        <v>320716.70027999958</v>
      </c>
      <c r="Z165" s="21"/>
      <c r="AA165" s="25">
        <v>2501823.6313099829</v>
      </c>
    </row>
    <row r="166" spans="1:27" ht="12" customHeight="1" thickTop="1" x14ac:dyDescent="0.55000000000000004"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2" customHeight="1" x14ac:dyDescent="0.55000000000000004"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2" customHeight="1" x14ac:dyDescent="0.55000000000000004">
      <c r="A168" s="14" t="s">
        <v>36</v>
      </c>
      <c r="C168" s="4" t="s">
        <v>15</v>
      </c>
      <c r="D168" s="5"/>
      <c r="E168" s="21">
        <v>12246.698629999999</v>
      </c>
      <c r="F168" s="21">
        <v>109843.59497999982</v>
      </c>
      <c r="G168" s="21">
        <v>33324.003830000001</v>
      </c>
      <c r="H168" s="21">
        <v>155414.29743999982</v>
      </c>
      <c r="I168" s="21"/>
      <c r="J168" s="21">
        <v>9152.6741200000324</v>
      </c>
      <c r="K168" s="21">
        <v>9692.6475100000116</v>
      </c>
      <c r="L168" s="21">
        <v>2738.6243499999996</v>
      </c>
      <c r="M168" s="21">
        <v>21583.94598000004</v>
      </c>
      <c r="N168" s="21"/>
      <c r="O168" s="21">
        <v>176998.24341999987</v>
      </c>
      <c r="P168" s="21"/>
      <c r="Q168" s="21">
        <v>15985.160290000014</v>
      </c>
      <c r="R168" s="21">
        <v>108587.98049000003</v>
      </c>
      <c r="S168" s="21">
        <v>35720.26741</v>
      </c>
      <c r="T168" s="21">
        <v>160293.40819000005</v>
      </c>
      <c r="U168" s="21"/>
      <c r="V168" s="21">
        <v>9725.1458200000125</v>
      </c>
      <c r="W168" s="21">
        <v>9508.1417200000233</v>
      </c>
      <c r="X168" s="21">
        <v>3243.1435100000031</v>
      </c>
      <c r="Y168" s="21">
        <v>22476.431050000036</v>
      </c>
      <c r="Z168" s="21"/>
      <c r="AA168" s="21">
        <v>182769.83924000006</v>
      </c>
    </row>
    <row r="169" spans="1:27" ht="12" customHeight="1" x14ac:dyDescent="0.55000000000000004">
      <c r="C169" s="4" t="s">
        <v>14</v>
      </c>
      <c r="D169" s="5"/>
      <c r="E169" s="21">
        <v>13532.941919999997</v>
      </c>
      <c r="F169" s="21">
        <v>118744.34922000002</v>
      </c>
      <c r="G169" s="21">
        <v>36568.752049999988</v>
      </c>
      <c r="H169" s="21">
        <v>168846.04319</v>
      </c>
      <c r="I169" s="21"/>
      <c r="J169" s="21">
        <v>11005.660630000028</v>
      </c>
      <c r="K169" s="21">
        <v>10322.977910000007</v>
      </c>
      <c r="L169" s="21">
        <v>2907.9722899999992</v>
      </c>
      <c r="M169" s="21">
        <v>24236.610830000034</v>
      </c>
      <c r="N169" s="21"/>
      <c r="O169" s="21">
        <v>193082.65402000005</v>
      </c>
      <c r="P169" s="21"/>
      <c r="Q169" s="21">
        <v>16183.70546000001</v>
      </c>
      <c r="R169" s="21">
        <v>110879.96182000023</v>
      </c>
      <c r="S169" s="21">
        <v>34377.57269999999</v>
      </c>
      <c r="T169" s="21">
        <v>161441.23998000025</v>
      </c>
      <c r="U169" s="21"/>
      <c r="V169" s="21">
        <v>10720.565800000055</v>
      </c>
      <c r="W169" s="21">
        <v>10865.94072000001</v>
      </c>
      <c r="X169" s="21">
        <v>3287.9866000000015</v>
      </c>
      <c r="Y169" s="21">
        <v>24874.493120000065</v>
      </c>
      <c r="Z169" s="21"/>
      <c r="AA169" s="21">
        <v>186315.7331000003</v>
      </c>
    </row>
    <row r="170" spans="1:27" ht="12" customHeight="1" x14ac:dyDescent="0.55000000000000004">
      <c r="C170" s="10" t="s">
        <v>13</v>
      </c>
      <c r="D170" s="5"/>
      <c r="E170" s="22">
        <v>13499.322559999997</v>
      </c>
      <c r="F170" s="22">
        <v>153634.0499499999</v>
      </c>
      <c r="G170" s="22">
        <v>19324.573079999987</v>
      </c>
      <c r="H170" s="22">
        <v>186457.9455899999</v>
      </c>
      <c r="I170" s="21"/>
      <c r="J170" s="22">
        <v>14246.653290000033</v>
      </c>
      <c r="K170" s="22">
        <v>12081.939020000018</v>
      </c>
      <c r="L170" s="22">
        <v>1875.40113</v>
      </c>
      <c r="M170" s="22">
        <v>28203.993440000049</v>
      </c>
      <c r="N170" s="21"/>
      <c r="O170" s="22">
        <v>214661.93902999998</v>
      </c>
      <c r="P170" s="21"/>
      <c r="Q170" s="22">
        <v>18088.180130000012</v>
      </c>
      <c r="R170" s="22">
        <v>135782.9844800001</v>
      </c>
      <c r="S170" s="22">
        <v>40419.761050000008</v>
      </c>
      <c r="T170" s="22">
        <v>194290.92566000012</v>
      </c>
      <c r="U170" s="21"/>
      <c r="V170" s="22">
        <v>14420.450550000034</v>
      </c>
      <c r="W170" s="22">
        <v>13868.072610000007</v>
      </c>
      <c r="X170" s="22">
        <v>4113.3504100000027</v>
      </c>
      <c r="Y170" s="22">
        <v>32401.873570000043</v>
      </c>
      <c r="Z170" s="21"/>
      <c r="AA170" s="22">
        <v>226692.79923000018</v>
      </c>
    </row>
    <row r="171" spans="1:27" ht="12" customHeight="1" x14ac:dyDescent="0.55000000000000004">
      <c r="C171" s="4" t="s">
        <v>16</v>
      </c>
      <c r="D171" s="5"/>
      <c r="E171" s="21">
        <v>12470.068960000001</v>
      </c>
      <c r="F171" s="21">
        <v>182607.94034000041</v>
      </c>
      <c r="G171" s="21">
        <v>368.40524999999985</v>
      </c>
      <c r="H171" s="21">
        <v>195446.41455000042</v>
      </c>
      <c r="I171" s="21"/>
      <c r="J171" s="21">
        <v>15506.535560000022</v>
      </c>
      <c r="K171" s="21">
        <v>10774.118519999995</v>
      </c>
      <c r="L171" s="21">
        <v>-197.17564999999996</v>
      </c>
      <c r="M171" s="21">
        <v>26083.478430000014</v>
      </c>
      <c r="N171" s="21"/>
      <c r="O171" s="21">
        <v>221529.89298000044</v>
      </c>
      <c r="P171" s="21"/>
      <c r="Q171" s="21">
        <v>19920.041590000008</v>
      </c>
      <c r="R171" s="21">
        <v>151018.61994999979</v>
      </c>
      <c r="S171" s="21">
        <v>40417.861979999987</v>
      </c>
      <c r="T171" s="21">
        <v>211356.52351999978</v>
      </c>
      <c r="U171" s="21"/>
      <c r="V171" s="21">
        <v>16049.118920000032</v>
      </c>
      <c r="W171" s="21">
        <v>13179.381550000011</v>
      </c>
      <c r="X171" s="21">
        <v>3684.9808500000036</v>
      </c>
      <c r="Y171" s="21">
        <v>32913.48132000005</v>
      </c>
      <c r="Z171" s="21"/>
      <c r="AA171" s="21">
        <v>244270.00483999983</v>
      </c>
    </row>
    <row r="172" spans="1:27" ht="12" customHeight="1" x14ac:dyDescent="0.55000000000000004">
      <c r="C172" s="4" t="s">
        <v>17</v>
      </c>
      <c r="D172" s="5"/>
      <c r="E172" s="21">
        <v>14954.659470000002</v>
      </c>
      <c r="F172" s="21">
        <v>187175.91595000026</v>
      </c>
      <c r="G172" s="21">
        <v>6115.1936200000009</v>
      </c>
      <c r="H172" s="21">
        <v>208245.76904000028</v>
      </c>
      <c r="I172" s="21"/>
      <c r="J172" s="21">
        <v>19435.435840000038</v>
      </c>
      <c r="K172" s="21">
        <v>13350.009350000029</v>
      </c>
      <c r="L172" s="21">
        <v>445.02609000000058</v>
      </c>
      <c r="M172" s="21">
        <v>33230.471280000071</v>
      </c>
      <c r="N172" s="21"/>
      <c r="O172" s="21">
        <v>241476.24032000036</v>
      </c>
      <c r="P172" s="21"/>
      <c r="Q172" s="21">
        <v>20182.320560000018</v>
      </c>
      <c r="R172" s="21">
        <v>170643.44869000028</v>
      </c>
      <c r="S172" s="21">
        <v>41102.974529999992</v>
      </c>
      <c r="T172" s="21">
        <v>231928.74378000031</v>
      </c>
      <c r="U172" s="21"/>
      <c r="V172" s="21">
        <v>19781.160000000047</v>
      </c>
      <c r="W172" s="21">
        <v>16163.890480000011</v>
      </c>
      <c r="X172" s="21">
        <v>3530.7766099999994</v>
      </c>
      <c r="Y172" s="21">
        <v>39475.827090000057</v>
      </c>
      <c r="Z172" s="21"/>
      <c r="AA172" s="21">
        <v>271404.57087000035</v>
      </c>
    </row>
    <row r="173" spans="1:27" ht="12" customHeight="1" x14ac:dyDescent="0.55000000000000004">
      <c r="C173" s="10" t="s">
        <v>18</v>
      </c>
      <c r="D173" s="5"/>
      <c r="E173" s="22"/>
      <c r="F173" s="22"/>
      <c r="G173" s="22"/>
      <c r="H173" s="22"/>
      <c r="I173" s="21"/>
      <c r="J173" s="22"/>
      <c r="K173" s="22"/>
      <c r="L173" s="22"/>
      <c r="M173" s="22"/>
      <c r="N173" s="21"/>
      <c r="O173" s="22"/>
      <c r="P173" s="21"/>
      <c r="Q173" s="22"/>
      <c r="R173" s="22"/>
      <c r="S173" s="22"/>
      <c r="T173" s="22"/>
      <c r="U173" s="21"/>
      <c r="V173" s="22"/>
      <c r="W173" s="22"/>
      <c r="X173" s="22"/>
      <c r="Y173" s="22"/>
      <c r="Z173" s="21"/>
      <c r="AA173" s="22"/>
    </row>
    <row r="174" spans="1:27" ht="12" customHeight="1" x14ac:dyDescent="0.55000000000000004">
      <c r="C174" s="4" t="s">
        <v>19</v>
      </c>
      <c r="D174" s="5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2" customHeight="1" x14ac:dyDescent="0.55000000000000004">
      <c r="C175" s="4" t="s">
        <v>20</v>
      </c>
      <c r="D175" s="5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2" customHeight="1" x14ac:dyDescent="0.55000000000000004">
      <c r="C176" s="10" t="s">
        <v>21</v>
      </c>
      <c r="D176" s="5"/>
      <c r="E176" s="22"/>
      <c r="F176" s="22"/>
      <c r="G176" s="22"/>
      <c r="H176" s="22"/>
      <c r="I176" s="21"/>
      <c r="J176" s="22"/>
      <c r="K176" s="22"/>
      <c r="L176" s="22"/>
      <c r="M176" s="22"/>
      <c r="N176" s="21"/>
      <c r="O176" s="22"/>
      <c r="P176" s="21"/>
      <c r="Q176" s="22"/>
      <c r="R176" s="22"/>
      <c r="S176" s="22"/>
      <c r="T176" s="22"/>
      <c r="U176" s="21"/>
      <c r="V176" s="22"/>
      <c r="W176" s="22"/>
      <c r="X176" s="22"/>
      <c r="Y176" s="22"/>
      <c r="Z176" s="21"/>
      <c r="AA176" s="22"/>
    </row>
    <row r="177" spans="1:27" ht="12" customHeight="1" x14ac:dyDescent="0.55000000000000004">
      <c r="C177" s="4" t="s">
        <v>22</v>
      </c>
      <c r="D177" s="5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2" customHeight="1" x14ac:dyDescent="0.55000000000000004">
      <c r="C178" s="4" t="s">
        <v>23</v>
      </c>
      <c r="D178" s="5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2" customHeight="1" x14ac:dyDescent="0.55000000000000004">
      <c r="C179" s="9" t="s">
        <v>24</v>
      </c>
      <c r="D179" s="5"/>
      <c r="E179" s="23"/>
      <c r="F179" s="23"/>
      <c r="G179" s="23"/>
      <c r="H179" s="23"/>
      <c r="I179" s="21"/>
      <c r="J179" s="23"/>
      <c r="K179" s="23"/>
      <c r="L179" s="23"/>
      <c r="M179" s="23"/>
      <c r="N179" s="21"/>
      <c r="O179" s="23"/>
      <c r="P179" s="21"/>
      <c r="Q179" s="23"/>
      <c r="R179" s="23"/>
      <c r="S179" s="23"/>
      <c r="T179" s="23"/>
      <c r="U179" s="21"/>
      <c r="V179" s="23"/>
      <c r="W179" s="23"/>
      <c r="X179" s="23"/>
      <c r="Y179" s="23"/>
      <c r="Z179" s="21"/>
      <c r="AA179" s="23"/>
    </row>
    <row r="180" spans="1:27" ht="12" customHeight="1" x14ac:dyDescent="0.55000000000000004">
      <c r="C180" s="11" t="s">
        <v>25</v>
      </c>
      <c r="D180" s="5"/>
      <c r="E180" s="24">
        <f>SUM(E168:E179)</f>
        <v>66703.69154</v>
      </c>
      <c r="F180" s="24">
        <f>SUM(F168:F179)</f>
        <v>752005.85044000042</v>
      </c>
      <c r="G180" s="24">
        <f t="shared" ref="G180" si="130">SUM(G168:G179)</f>
        <v>95700.927829999971</v>
      </c>
      <c r="H180" s="24">
        <f t="shared" ref="H180" si="131">SUM(H168:H179)</f>
        <v>914410.46981000039</v>
      </c>
      <c r="I180" s="21"/>
      <c r="J180" s="24">
        <f t="shared" ref="J180" si="132">SUM(J168:J179)</f>
        <v>69346.959440000152</v>
      </c>
      <c r="K180" s="24">
        <f t="shared" ref="K180" si="133">SUM(K168:K179)</f>
        <v>56221.692310000064</v>
      </c>
      <c r="L180" s="24">
        <f t="shared" ref="L180" si="134">SUM(L168:L179)</f>
        <v>7769.8482099999992</v>
      </c>
      <c r="M180" s="24">
        <f t="shared" ref="M180" si="135">SUM(M168:M179)</f>
        <v>133338.49996000022</v>
      </c>
      <c r="N180" s="21"/>
      <c r="O180" s="24">
        <f>SUM(O168:O179)</f>
        <v>1047748.9697700007</v>
      </c>
      <c r="P180" s="21"/>
      <c r="Q180" s="24">
        <f t="shared" ref="Q180" si="136">SUM(Q168:Q179)</f>
        <v>90359.408030000064</v>
      </c>
      <c r="R180" s="24">
        <f t="shared" ref="R180" si="137">SUM(R168:R179)</f>
        <v>676912.99543000036</v>
      </c>
      <c r="S180" s="24">
        <f t="shared" ref="S180" si="138">SUM(S168:S179)</f>
        <v>192038.43766999996</v>
      </c>
      <c r="T180" s="24">
        <f t="shared" ref="T180" si="139">SUM(T168:T179)</f>
        <v>959310.84113000054</v>
      </c>
      <c r="U180" s="21"/>
      <c r="V180" s="24">
        <f t="shared" ref="V180" si="140">SUM(V168:V179)</f>
        <v>70696.441090000182</v>
      </c>
      <c r="W180" s="24">
        <f t="shared" ref="W180" si="141">SUM(W168:W179)</f>
        <v>63585.427080000067</v>
      </c>
      <c r="X180" s="24">
        <f t="shared" ref="X180" si="142">SUM(X168:X179)</f>
        <v>17860.237980000013</v>
      </c>
      <c r="Y180" s="24">
        <f t="shared" ref="Y180" si="143">SUM(Y168:Y179)</f>
        <v>152142.10615000024</v>
      </c>
      <c r="Z180" s="21"/>
      <c r="AA180" s="24">
        <f>SUM(AA168:AA179)</f>
        <v>1111452.9472800007</v>
      </c>
    </row>
    <row r="181" spans="1:27" ht="12" customHeight="1" thickBot="1" x14ac:dyDescent="0.6">
      <c r="C181" s="12" t="s">
        <v>26</v>
      </c>
      <c r="D181" s="5"/>
      <c r="E181" s="25">
        <v>195359.94877000008</v>
      </c>
      <c r="F181" s="25">
        <v>1833464.3347000012</v>
      </c>
      <c r="G181" s="25">
        <v>379210.26004000107</v>
      </c>
      <c r="H181" s="25">
        <v>2408034.5435100025</v>
      </c>
      <c r="I181" s="21"/>
      <c r="J181" s="25">
        <v>189550.58609999745</v>
      </c>
      <c r="K181" s="25">
        <v>159872.12657999998</v>
      </c>
      <c r="L181" s="25">
        <v>32539.293430000231</v>
      </c>
      <c r="M181" s="25">
        <v>381962.00610999769</v>
      </c>
      <c r="N181" s="21"/>
      <c r="O181" s="25">
        <v>2789996.5496200002</v>
      </c>
      <c r="P181" s="21"/>
      <c r="Q181" s="25">
        <v>260592.9030499997</v>
      </c>
      <c r="R181" s="25">
        <v>1764066.5850200001</v>
      </c>
      <c r="S181" s="25">
        <v>482252.74879999971</v>
      </c>
      <c r="T181" s="25">
        <v>2506912.2368699992</v>
      </c>
      <c r="U181" s="21"/>
      <c r="V181" s="25">
        <v>195109.60178999699</v>
      </c>
      <c r="W181" s="25">
        <v>167844.27187000014</v>
      </c>
      <c r="X181" s="25">
        <v>44414.208220000022</v>
      </c>
      <c r="Y181" s="25">
        <v>407368.08187999716</v>
      </c>
      <c r="Z181" s="21"/>
      <c r="AA181" s="25">
        <v>2914280.3187499964</v>
      </c>
    </row>
    <row r="182" spans="1:27" ht="12" customHeight="1" thickTop="1" x14ac:dyDescent="0.55000000000000004"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2" customHeight="1" x14ac:dyDescent="0.55000000000000004"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2" customHeight="1" x14ac:dyDescent="0.55000000000000004">
      <c r="A184" s="14" t="s">
        <v>37</v>
      </c>
      <c r="C184" s="4" t="s">
        <v>15</v>
      </c>
      <c r="D184" s="5"/>
      <c r="E184" s="21">
        <v>230.87707999999998</v>
      </c>
      <c r="F184" s="21">
        <v>1298.1029999999998</v>
      </c>
      <c r="G184" s="21">
        <v>88.141999999999996</v>
      </c>
      <c r="H184" s="21">
        <v>1617.1220799999999</v>
      </c>
      <c r="I184" s="21"/>
      <c r="J184" s="21">
        <v>68.365989999999968</v>
      </c>
      <c r="K184" s="21">
        <v>47.748580000000011</v>
      </c>
      <c r="L184" s="21">
        <v>8.65</v>
      </c>
      <c r="M184" s="21">
        <v>124.76456999999999</v>
      </c>
      <c r="N184" s="21"/>
      <c r="O184" s="21">
        <v>1741.8866499999999</v>
      </c>
      <c r="P184" s="21"/>
      <c r="Q184" s="21">
        <v>337.18988000000041</v>
      </c>
      <c r="R184" s="21">
        <v>1425.3336700000007</v>
      </c>
      <c r="S184" s="21">
        <v>93.76</v>
      </c>
      <c r="T184" s="21">
        <v>1856.283550000001</v>
      </c>
      <c r="U184" s="21"/>
      <c r="V184" s="21">
        <v>79.509989999999945</v>
      </c>
      <c r="W184" s="21">
        <v>45.975369999999977</v>
      </c>
      <c r="X184" s="21">
        <v>19.900000000000002</v>
      </c>
      <c r="Y184" s="21">
        <v>145.38535999999993</v>
      </c>
      <c r="Z184" s="21"/>
      <c r="AA184" s="21">
        <v>2001.668910000001</v>
      </c>
    </row>
    <row r="185" spans="1:27" ht="12" customHeight="1" x14ac:dyDescent="0.55000000000000004">
      <c r="C185" s="4" t="s">
        <v>14</v>
      </c>
      <c r="D185" s="5"/>
      <c r="E185" s="21">
        <v>331.83230000000009</v>
      </c>
      <c r="F185" s="21">
        <v>1489.1501300000004</v>
      </c>
      <c r="G185" s="21">
        <v>98.869279999999989</v>
      </c>
      <c r="H185" s="21">
        <v>1919.8517100000004</v>
      </c>
      <c r="I185" s="21"/>
      <c r="J185" s="21">
        <v>85.00789999999995</v>
      </c>
      <c r="K185" s="21">
        <v>55.501739999999991</v>
      </c>
      <c r="L185" s="21">
        <v>9.15</v>
      </c>
      <c r="M185" s="21">
        <v>149.65963999999994</v>
      </c>
      <c r="N185" s="21"/>
      <c r="O185" s="21">
        <v>2069.5113500000007</v>
      </c>
      <c r="P185" s="21"/>
      <c r="Q185" s="21">
        <v>314.34354000000019</v>
      </c>
      <c r="R185" s="21">
        <v>1480.3883199999991</v>
      </c>
      <c r="S185" s="21">
        <v>108.82399999999998</v>
      </c>
      <c r="T185" s="21">
        <v>1903.5558599999995</v>
      </c>
      <c r="U185" s="21"/>
      <c r="V185" s="21">
        <v>91.538739999999933</v>
      </c>
      <c r="W185" s="21">
        <v>68.781379999999999</v>
      </c>
      <c r="X185" s="21">
        <v>14.850000000000001</v>
      </c>
      <c r="Y185" s="21">
        <v>175.17011999999991</v>
      </c>
      <c r="Z185" s="21"/>
      <c r="AA185" s="21">
        <v>2078.7259799999993</v>
      </c>
    </row>
    <row r="186" spans="1:27" ht="12" customHeight="1" x14ac:dyDescent="0.55000000000000004">
      <c r="C186" s="10" t="s">
        <v>13</v>
      </c>
      <c r="D186" s="5"/>
      <c r="E186" s="22">
        <v>247.03420000000008</v>
      </c>
      <c r="F186" s="22">
        <v>1817.4615800000004</v>
      </c>
      <c r="G186" s="22">
        <v>65.787999999999997</v>
      </c>
      <c r="H186" s="22">
        <v>2130.2837800000007</v>
      </c>
      <c r="I186" s="21"/>
      <c r="J186" s="22">
        <v>94.129939999999948</v>
      </c>
      <c r="K186" s="22">
        <v>63.950269999999996</v>
      </c>
      <c r="L186" s="22">
        <v>10.199999999999999</v>
      </c>
      <c r="M186" s="22">
        <v>168.28020999999993</v>
      </c>
      <c r="N186" s="21"/>
      <c r="O186" s="22">
        <v>2298.5639900000001</v>
      </c>
      <c r="P186" s="21"/>
      <c r="Q186" s="22">
        <v>431.98058000000015</v>
      </c>
      <c r="R186" s="22">
        <v>1884.3093000000008</v>
      </c>
      <c r="S186" s="22">
        <v>108.48</v>
      </c>
      <c r="T186" s="22">
        <v>2424.7698800000012</v>
      </c>
      <c r="U186" s="21"/>
      <c r="V186" s="22">
        <v>110.58569000000003</v>
      </c>
      <c r="W186" s="22">
        <v>76.510769999999994</v>
      </c>
      <c r="X186" s="22">
        <v>15.299999999999999</v>
      </c>
      <c r="Y186" s="22">
        <v>202.39646000000005</v>
      </c>
      <c r="Z186" s="21"/>
      <c r="AA186" s="22">
        <v>2627.1663400000011</v>
      </c>
    </row>
    <row r="187" spans="1:27" ht="12" customHeight="1" x14ac:dyDescent="0.55000000000000004">
      <c r="C187" s="4" t="s">
        <v>16</v>
      </c>
      <c r="D187" s="5"/>
      <c r="E187" s="21">
        <v>233.42342000000002</v>
      </c>
      <c r="F187" s="21">
        <v>1797.1243900000006</v>
      </c>
      <c r="G187" s="21">
        <v>0.58599999999999997</v>
      </c>
      <c r="H187" s="21">
        <v>2031.1338100000007</v>
      </c>
      <c r="I187" s="21"/>
      <c r="J187" s="21">
        <v>97.515389999999968</v>
      </c>
      <c r="K187" s="21">
        <v>71.899349999999998</v>
      </c>
      <c r="L187" s="21">
        <v>0.55000000000000004</v>
      </c>
      <c r="M187" s="21">
        <v>169.96473999999998</v>
      </c>
      <c r="N187" s="21"/>
      <c r="O187" s="21">
        <v>2201.0985500000011</v>
      </c>
      <c r="P187" s="21"/>
      <c r="Q187" s="21">
        <v>358.17452000000009</v>
      </c>
      <c r="R187" s="21">
        <v>1736.9930799999997</v>
      </c>
      <c r="S187" s="21">
        <v>99.447999999999993</v>
      </c>
      <c r="T187" s="21">
        <v>2194.6155999999996</v>
      </c>
      <c r="U187" s="21"/>
      <c r="V187" s="21">
        <v>107.48066</v>
      </c>
      <c r="W187" s="21">
        <v>62.24297</v>
      </c>
      <c r="X187" s="21">
        <v>13.5</v>
      </c>
      <c r="Y187" s="21">
        <v>183.22363000000001</v>
      </c>
      <c r="Z187" s="21"/>
      <c r="AA187" s="21">
        <v>2377.8392299999996</v>
      </c>
    </row>
    <row r="188" spans="1:27" ht="12" customHeight="1" x14ac:dyDescent="0.55000000000000004">
      <c r="C188" s="4" t="s">
        <v>17</v>
      </c>
      <c r="D188" s="5"/>
      <c r="E188" s="21">
        <v>174.64119999999997</v>
      </c>
      <c r="F188" s="21">
        <v>2344.0778799999998</v>
      </c>
      <c r="G188" s="21">
        <v>1.758</v>
      </c>
      <c r="H188" s="21">
        <v>2520.4770799999997</v>
      </c>
      <c r="I188" s="21"/>
      <c r="J188" s="21">
        <v>126.09882999999996</v>
      </c>
      <c r="K188" s="21">
        <v>90.086989999999986</v>
      </c>
      <c r="L188" s="21">
        <v>0.7</v>
      </c>
      <c r="M188" s="21">
        <v>216.88581999999994</v>
      </c>
      <c r="N188" s="21"/>
      <c r="O188" s="21">
        <v>2737.3628999999992</v>
      </c>
      <c r="P188" s="21"/>
      <c r="Q188" s="21">
        <v>363.23928000000035</v>
      </c>
      <c r="R188" s="21">
        <v>1918.4132799999998</v>
      </c>
      <c r="S188" s="21">
        <v>153.10200000000006</v>
      </c>
      <c r="T188" s="21">
        <v>2434.7545599999999</v>
      </c>
      <c r="U188" s="21"/>
      <c r="V188" s="21">
        <v>136.0324</v>
      </c>
      <c r="W188" s="21">
        <v>82.014049999999983</v>
      </c>
      <c r="X188" s="21">
        <v>14.549999999999999</v>
      </c>
      <c r="Y188" s="21">
        <v>232.59645</v>
      </c>
      <c r="Z188" s="21"/>
      <c r="AA188" s="21">
        <v>2667.3510099999999</v>
      </c>
    </row>
    <row r="189" spans="1:27" ht="12" customHeight="1" x14ac:dyDescent="0.55000000000000004">
      <c r="C189" s="10" t="s">
        <v>18</v>
      </c>
      <c r="D189" s="5"/>
      <c r="E189" s="22"/>
      <c r="F189" s="22"/>
      <c r="G189" s="22"/>
      <c r="H189" s="22"/>
      <c r="I189" s="21"/>
      <c r="J189" s="22"/>
      <c r="K189" s="22"/>
      <c r="L189" s="22"/>
      <c r="M189" s="22"/>
      <c r="N189" s="21"/>
      <c r="O189" s="22"/>
      <c r="P189" s="21"/>
      <c r="Q189" s="22"/>
      <c r="R189" s="22"/>
      <c r="S189" s="22"/>
      <c r="T189" s="22"/>
      <c r="U189" s="21"/>
      <c r="V189" s="22"/>
      <c r="W189" s="22"/>
      <c r="X189" s="22"/>
      <c r="Y189" s="22"/>
      <c r="Z189" s="21"/>
      <c r="AA189" s="22"/>
    </row>
    <row r="190" spans="1:27" ht="12" customHeight="1" x14ac:dyDescent="0.55000000000000004">
      <c r="C190" s="4" t="s">
        <v>19</v>
      </c>
      <c r="D190" s="5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2" customHeight="1" x14ac:dyDescent="0.55000000000000004">
      <c r="C191" s="4" t="s">
        <v>20</v>
      </c>
      <c r="D191" s="5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2" customHeight="1" x14ac:dyDescent="0.55000000000000004">
      <c r="C192" s="10" t="s">
        <v>21</v>
      </c>
      <c r="D192" s="5"/>
      <c r="E192" s="22"/>
      <c r="F192" s="22"/>
      <c r="G192" s="22"/>
      <c r="H192" s="22"/>
      <c r="I192" s="21"/>
      <c r="J192" s="22"/>
      <c r="K192" s="22"/>
      <c r="L192" s="22"/>
      <c r="M192" s="22"/>
      <c r="N192" s="21"/>
      <c r="O192" s="22"/>
      <c r="P192" s="21"/>
      <c r="Q192" s="22"/>
      <c r="R192" s="22"/>
      <c r="S192" s="22"/>
      <c r="T192" s="22"/>
      <c r="U192" s="21"/>
      <c r="V192" s="22"/>
      <c r="W192" s="22"/>
      <c r="X192" s="22"/>
      <c r="Y192" s="22"/>
      <c r="Z192" s="21"/>
      <c r="AA192" s="22"/>
    </row>
    <row r="193" spans="1:27" ht="12" customHeight="1" x14ac:dyDescent="0.55000000000000004">
      <c r="C193" s="4" t="s">
        <v>22</v>
      </c>
      <c r="D193" s="5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2" customHeight="1" x14ac:dyDescent="0.55000000000000004">
      <c r="C194" s="4" t="s">
        <v>23</v>
      </c>
      <c r="D194" s="5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2" customHeight="1" x14ac:dyDescent="0.55000000000000004">
      <c r="C195" s="9" t="s">
        <v>24</v>
      </c>
      <c r="D195" s="5"/>
      <c r="E195" s="23"/>
      <c r="F195" s="23"/>
      <c r="G195" s="23"/>
      <c r="H195" s="23"/>
      <c r="I195" s="21"/>
      <c r="J195" s="23"/>
      <c r="K195" s="23"/>
      <c r="L195" s="23"/>
      <c r="M195" s="23"/>
      <c r="N195" s="21"/>
      <c r="O195" s="23"/>
      <c r="P195" s="21"/>
      <c r="Q195" s="23"/>
      <c r="R195" s="23"/>
      <c r="S195" s="23"/>
      <c r="T195" s="23"/>
      <c r="U195" s="21"/>
      <c r="V195" s="23"/>
      <c r="W195" s="23"/>
      <c r="X195" s="23"/>
      <c r="Y195" s="23"/>
      <c r="Z195" s="21"/>
      <c r="AA195" s="23"/>
    </row>
    <row r="196" spans="1:27" ht="12" customHeight="1" x14ac:dyDescent="0.55000000000000004">
      <c r="C196" s="11" t="s">
        <v>25</v>
      </c>
      <c r="D196" s="5"/>
      <c r="E196" s="24">
        <f>SUM(E184:E195)</f>
        <v>1217.8082000000002</v>
      </c>
      <c r="F196" s="24">
        <f>SUM(F184:F195)</f>
        <v>8745.9169800000018</v>
      </c>
      <c r="G196" s="24">
        <f t="shared" ref="G196" si="144">SUM(G184:G195)</f>
        <v>255.14328000000003</v>
      </c>
      <c r="H196" s="24">
        <f t="shared" ref="H196" si="145">SUM(H184:H195)</f>
        <v>10218.868460000002</v>
      </c>
      <c r="I196" s="21"/>
      <c r="J196" s="24">
        <f t="shared" ref="J196" si="146">SUM(J184:J195)</f>
        <v>471.11804999999976</v>
      </c>
      <c r="K196" s="24">
        <f t="shared" ref="K196" si="147">SUM(K184:K195)</f>
        <v>329.18692999999996</v>
      </c>
      <c r="L196" s="24">
        <f t="shared" ref="L196" si="148">SUM(L184:L195)</f>
        <v>29.25</v>
      </c>
      <c r="M196" s="24">
        <f t="shared" ref="M196" si="149">SUM(M184:M195)</f>
        <v>829.55497999999977</v>
      </c>
      <c r="N196" s="21"/>
      <c r="O196" s="24">
        <f>SUM(O184:O195)</f>
        <v>11048.423440000002</v>
      </c>
      <c r="P196" s="21"/>
      <c r="Q196" s="24">
        <f t="shared" ref="Q196" si="150">SUM(Q184:Q195)</f>
        <v>1804.9278000000013</v>
      </c>
      <c r="R196" s="24">
        <f t="shared" ref="R196" si="151">SUM(R184:R195)</f>
        <v>8445.4376499999998</v>
      </c>
      <c r="S196" s="24">
        <f t="shared" ref="S196" si="152">SUM(S184:S195)</f>
        <v>563.61400000000003</v>
      </c>
      <c r="T196" s="24">
        <f t="shared" ref="T196" si="153">SUM(T184:T195)</f>
        <v>10813.979450000001</v>
      </c>
      <c r="U196" s="21"/>
      <c r="V196" s="24">
        <f t="shared" ref="V196" si="154">SUM(V184:V195)</f>
        <v>525.14747999999986</v>
      </c>
      <c r="W196" s="24">
        <f t="shared" ref="W196" si="155">SUM(W184:W195)</f>
        <v>335.52454</v>
      </c>
      <c r="X196" s="24">
        <f t="shared" ref="X196" si="156">SUM(X184:X195)</f>
        <v>78.099999999999994</v>
      </c>
      <c r="Y196" s="24">
        <f t="shared" ref="Y196" si="157">SUM(Y184:Y195)</f>
        <v>938.77201999999988</v>
      </c>
      <c r="Z196" s="21"/>
      <c r="AA196" s="24">
        <f>SUM(AA184:AA195)</f>
        <v>11752.751470000001</v>
      </c>
    </row>
    <row r="197" spans="1:27" ht="12" customHeight="1" thickBot="1" x14ac:dyDescent="0.6">
      <c r="C197" s="12" t="s">
        <v>26</v>
      </c>
      <c r="D197" s="5"/>
      <c r="E197" s="25">
        <v>3826.9142400000028</v>
      </c>
      <c r="F197" s="25">
        <v>21815.076920000036</v>
      </c>
      <c r="G197" s="25">
        <v>1001.1544000000004</v>
      </c>
      <c r="H197" s="25">
        <v>26643.145560000037</v>
      </c>
      <c r="I197" s="21"/>
      <c r="J197" s="25">
        <v>1304.5505599999997</v>
      </c>
      <c r="K197" s="25">
        <v>888.25846999999953</v>
      </c>
      <c r="L197" s="25">
        <v>136.69999999999999</v>
      </c>
      <c r="M197" s="25">
        <v>2329.5090299999993</v>
      </c>
      <c r="N197" s="21"/>
      <c r="O197" s="25">
        <v>28972.654590000038</v>
      </c>
      <c r="P197" s="21"/>
      <c r="Q197" s="25">
        <v>4857.2392000000054</v>
      </c>
      <c r="R197" s="25">
        <v>22649.75737999997</v>
      </c>
      <c r="S197" s="25">
        <v>1413.9920000000004</v>
      </c>
      <c r="T197" s="25">
        <v>28920.988579999979</v>
      </c>
      <c r="U197" s="21"/>
      <c r="V197" s="25">
        <v>1489.0868800000012</v>
      </c>
      <c r="W197" s="25">
        <v>936.48099999999977</v>
      </c>
      <c r="X197" s="25">
        <v>184</v>
      </c>
      <c r="Y197" s="25">
        <v>2609.567880000001</v>
      </c>
      <c r="Z197" s="21"/>
      <c r="AA197" s="25">
        <v>31530.556459999982</v>
      </c>
    </row>
    <row r="198" spans="1:27" ht="12" customHeight="1" thickTop="1" x14ac:dyDescent="0.55000000000000004"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2" customHeight="1" x14ac:dyDescent="0.55000000000000004"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2" customHeight="1" x14ac:dyDescent="0.55000000000000004">
      <c r="A200" s="14" t="s">
        <v>38</v>
      </c>
      <c r="C200" s="4" t="s">
        <v>15</v>
      </c>
      <c r="D200" s="5"/>
      <c r="E200" s="21">
        <v>222.80658999999989</v>
      </c>
      <c r="F200" s="21">
        <v>1555.9544099999989</v>
      </c>
      <c r="G200" s="21">
        <v>328.32600000000002</v>
      </c>
      <c r="H200" s="21">
        <v>2107.0869999999986</v>
      </c>
      <c r="I200" s="21"/>
      <c r="J200" s="21">
        <v>57.819999999999986</v>
      </c>
      <c r="K200" s="21">
        <v>32.681159999999998</v>
      </c>
      <c r="L200" s="21">
        <v>0.5</v>
      </c>
      <c r="M200" s="21">
        <v>91.001159999999985</v>
      </c>
      <c r="N200" s="21"/>
      <c r="O200" s="21">
        <v>2198.0881599999989</v>
      </c>
      <c r="P200" s="21"/>
      <c r="Q200" s="21">
        <v>359.25296999999966</v>
      </c>
      <c r="R200" s="21">
        <v>1550.3686800000012</v>
      </c>
      <c r="S200" s="21">
        <v>213.51400000000004</v>
      </c>
      <c r="T200" s="21">
        <v>2123.1356500000011</v>
      </c>
      <c r="U200" s="21"/>
      <c r="V200" s="21">
        <v>59.132009999999987</v>
      </c>
      <c r="W200" s="21">
        <v>37.438599999999994</v>
      </c>
      <c r="X200" s="21">
        <v>6.1</v>
      </c>
      <c r="Y200" s="21">
        <v>102.67060999999998</v>
      </c>
      <c r="Z200" s="21"/>
      <c r="AA200" s="21">
        <v>2225.8062600000007</v>
      </c>
    </row>
    <row r="201" spans="1:27" ht="12" customHeight="1" x14ac:dyDescent="0.55000000000000004">
      <c r="C201" s="4" t="s">
        <v>14</v>
      </c>
      <c r="D201" s="5"/>
      <c r="E201" s="21">
        <v>234.7406499999999</v>
      </c>
      <c r="F201" s="21">
        <v>1649.1678000000009</v>
      </c>
      <c r="G201" s="21">
        <v>395.39400000000001</v>
      </c>
      <c r="H201" s="21">
        <v>2279.302450000001</v>
      </c>
      <c r="I201" s="21"/>
      <c r="J201" s="21">
        <v>71.321379999999976</v>
      </c>
      <c r="K201" s="21">
        <v>39.122560000000007</v>
      </c>
      <c r="L201" s="21">
        <v>4.5999999999999996</v>
      </c>
      <c r="M201" s="21">
        <v>115.04393999999998</v>
      </c>
      <c r="N201" s="21"/>
      <c r="O201" s="21">
        <v>2394.3463900000006</v>
      </c>
      <c r="P201" s="21"/>
      <c r="Q201" s="21">
        <v>262.12636000000003</v>
      </c>
      <c r="R201" s="21">
        <v>1510.5932800000012</v>
      </c>
      <c r="S201" s="21">
        <v>228.88800000000006</v>
      </c>
      <c r="T201" s="21">
        <v>2001.6076400000013</v>
      </c>
      <c r="U201" s="21"/>
      <c r="V201" s="21">
        <v>64.474849999999947</v>
      </c>
      <c r="W201" s="21">
        <v>42.454899999999995</v>
      </c>
      <c r="X201" s="21">
        <v>4</v>
      </c>
      <c r="Y201" s="21">
        <v>110.92974999999994</v>
      </c>
      <c r="Z201" s="21"/>
      <c r="AA201" s="21">
        <v>2112.5373900000013</v>
      </c>
    </row>
    <row r="202" spans="1:27" ht="12" customHeight="1" x14ac:dyDescent="0.55000000000000004">
      <c r="C202" s="10" t="s">
        <v>13</v>
      </c>
      <c r="D202" s="5"/>
      <c r="E202" s="22">
        <v>214.37143999999992</v>
      </c>
      <c r="F202" s="22">
        <v>2222.8940699999985</v>
      </c>
      <c r="G202" s="22">
        <v>345.82800000000003</v>
      </c>
      <c r="H202" s="22">
        <v>2783.0935099999983</v>
      </c>
      <c r="I202" s="21"/>
      <c r="J202" s="22">
        <v>86.497299999999996</v>
      </c>
      <c r="K202" s="22">
        <v>57.696959999999997</v>
      </c>
      <c r="L202" s="22">
        <v>3</v>
      </c>
      <c r="M202" s="22">
        <v>147.19425999999999</v>
      </c>
      <c r="N202" s="21"/>
      <c r="O202" s="22">
        <v>2930.2877699999985</v>
      </c>
      <c r="P202" s="21"/>
      <c r="Q202" s="22">
        <v>512.18839999999977</v>
      </c>
      <c r="R202" s="22">
        <v>2004.47946</v>
      </c>
      <c r="S202" s="22">
        <v>327.92400000000021</v>
      </c>
      <c r="T202" s="22">
        <v>2844.5918599999995</v>
      </c>
      <c r="U202" s="21"/>
      <c r="V202" s="22">
        <v>92.77759999999995</v>
      </c>
      <c r="W202" s="22">
        <v>56.9268</v>
      </c>
      <c r="X202" s="22">
        <v>6.3999999999999995</v>
      </c>
      <c r="Y202" s="22">
        <v>156.10439999999997</v>
      </c>
      <c r="Z202" s="21"/>
      <c r="AA202" s="22">
        <v>3000.6962599999997</v>
      </c>
    </row>
    <row r="203" spans="1:27" ht="12" customHeight="1" x14ac:dyDescent="0.55000000000000004">
      <c r="C203" s="4" t="s">
        <v>16</v>
      </c>
      <c r="D203" s="5"/>
      <c r="E203" s="21">
        <v>70.729739999999964</v>
      </c>
      <c r="F203" s="21">
        <v>2214.8669700000019</v>
      </c>
      <c r="G203" s="21">
        <v>-3.1220000000000043</v>
      </c>
      <c r="H203" s="21">
        <v>2282.4747100000018</v>
      </c>
      <c r="I203" s="21"/>
      <c r="J203" s="21">
        <v>90.91555000000001</v>
      </c>
      <c r="K203" s="21">
        <v>44.496999999999993</v>
      </c>
      <c r="L203" s="21">
        <v>-2</v>
      </c>
      <c r="M203" s="21">
        <v>133.41255000000001</v>
      </c>
      <c r="N203" s="21"/>
      <c r="O203" s="21">
        <v>2415.8872600000018</v>
      </c>
      <c r="P203" s="21"/>
      <c r="Q203" s="21">
        <v>330.30477999999994</v>
      </c>
      <c r="R203" s="21">
        <v>1972.1279900000009</v>
      </c>
      <c r="S203" s="21">
        <v>314.22200000000015</v>
      </c>
      <c r="T203" s="21">
        <v>2616.654770000001</v>
      </c>
      <c r="U203" s="21"/>
      <c r="V203" s="21">
        <v>100.30970000000001</v>
      </c>
      <c r="W203" s="21">
        <v>49.672600000000003</v>
      </c>
      <c r="X203" s="21">
        <v>0.3</v>
      </c>
      <c r="Y203" s="21">
        <v>150.28230000000002</v>
      </c>
      <c r="Z203" s="21"/>
      <c r="AA203" s="21">
        <v>2766.9370700000009</v>
      </c>
    </row>
    <row r="204" spans="1:27" ht="12" customHeight="1" x14ac:dyDescent="0.55000000000000004">
      <c r="C204" s="4" t="s">
        <v>17</v>
      </c>
      <c r="D204" s="5"/>
      <c r="E204" s="21">
        <v>127.41839999999995</v>
      </c>
      <c r="F204" s="21">
        <v>2867.8855200000016</v>
      </c>
      <c r="G204" s="21">
        <v>51.955999999999996</v>
      </c>
      <c r="H204" s="21">
        <v>3047.2599200000018</v>
      </c>
      <c r="I204" s="21"/>
      <c r="J204" s="21">
        <v>140.06887999999989</v>
      </c>
      <c r="K204" s="21">
        <v>69.683960000000013</v>
      </c>
      <c r="L204" s="21">
        <v>0</v>
      </c>
      <c r="M204" s="21">
        <v>209.75283999999991</v>
      </c>
      <c r="N204" s="21"/>
      <c r="O204" s="21">
        <v>3257.0127600000014</v>
      </c>
      <c r="P204" s="21"/>
      <c r="Q204" s="21">
        <v>413.83815999999985</v>
      </c>
      <c r="R204" s="21">
        <v>2453.25425</v>
      </c>
      <c r="S204" s="21">
        <v>382.11200000000008</v>
      </c>
      <c r="T204" s="21">
        <v>3249.2044099999998</v>
      </c>
      <c r="U204" s="21"/>
      <c r="V204" s="21">
        <v>145.02665000000005</v>
      </c>
      <c r="W204" s="21">
        <v>76.829959999999986</v>
      </c>
      <c r="X204" s="21">
        <v>5.3999999999999995</v>
      </c>
      <c r="Y204" s="21">
        <v>227.25661000000005</v>
      </c>
      <c r="Z204" s="21"/>
      <c r="AA204" s="21">
        <v>3476.4610200000002</v>
      </c>
    </row>
    <row r="205" spans="1:27" ht="12" customHeight="1" x14ac:dyDescent="0.55000000000000004">
      <c r="C205" s="10" t="s">
        <v>18</v>
      </c>
      <c r="D205" s="5"/>
      <c r="E205" s="22"/>
      <c r="F205" s="22"/>
      <c r="G205" s="22"/>
      <c r="H205" s="22"/>
      <c r="I205" s="21"/>
      <c r="J205" s="22"/>
      <c r="K205" s="22"/>
      <c r="L205" s="22"/>
      <c r="M205" s="22"/>
      <c r="N205" s="21"/>
      <c r="O205" s="22"/>
      <c r="P205" s="21"/>
      <c r="Q205" s="22"/>
      <c r="R205" s="22"/>
      <c r="S205" s="22"/>
      <c r="T205" s="22"/>
      <c r="U205" s="21"/>
      <c r="V205" s="22"/>
      <c r="W205" s="22"/>
      <c r="X205" s="22"/>
      <c r="Y205" s="22"/>
      <c r="Z205" s="21"/>
      <c r="AA205" s="22"/>
    </row>
    <row r="206" spans="1:27" ht="12" customHeight="1" x14ac:dyDescent="0.55000000000000004">
      <c r="C206" s="4" t="s">
        <v>19</v>
      </c>
      <c r="D206" s="5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2" customHeight="1" x14ac:dyDescent="0.55000000000000004">
      <c r="C207" s="4" t="s">
        <v>20</v>
      </c>
      <c r="D207" s="5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2" customHeight="1" x14ac:dyDescent="0.55000000000000004">
      <c r="C208" s="10" t="s">
        <v>21</v>
      </c>
      <c r="D208" s="5"/>
      <c r="E208" s="22"/>
      <c r="F208" s="22"/>
      <c r="G208" s="22"/>
      <c r="H208" s="22"/>
      <c r="I208" s="21"/>
      <c r="J208" s="22"/>
      <c r="K208" s="22"/>
      <c r="L208" s="22"/>
      <c r="M208" s="22"/>
      <c r="N208" s="21"/>
      <c r="O208" s="22"/>
      <c r="P208" s="21"/>
      <c r="Q208" s="22"/>
      <c r="R208" s="22"/>
      <c r="S208" s="22"/>
      <c r="T208" s="22"/>
      <c r="U208" s="21"/>
      <c r="V208" s="22"/>
      <c r="W208" s="22"/>
      <c r="X208" s="22"/>
      <c r="Y208" s="22"/>
      <c r="Z208" s="21"/>
      <c r="AA208" s="22"/>
    </row>
    <row r="209" spans="1:27" ht="12" customHeight="1" x14ac:dyDescent="0.55000000000000004">
      <c r="C209" s="4" t="s">
        <v>22</v>
      </c>
      <c r="D209" s="5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2" customHeight="1" x14ac:dyDescent="0.55000000000000004">
      <c r="C210" s="4" t="s">
        <v>23</v>
      </c>
      <c r="D210" s="5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2" customHeight="1" x14ac:dyDescent="0.55000000000000004">
      <c r="C211" s="9" t="s">
        <v>24</v>
      </c>
      <c r="D211" s="5"/>
      <c r="E211" s="23"/>
      <c r="F211" s="23"/>
      <c r="G211" s="23"/>
      <c r="H211" s="23"/>
      <c r="I211" s="21"/>
      <c r="J211" s="23"/>
      <c r="K211" s="23"/>
      <c r="L211" s="23"/>
      <c r="M211" s="23"/>
      <c r="N211" s="21"/>
      <c r="O211" s="23"/>
      <c r="P211" s="21"/>
      <c r="Q211" s="23"/>
      <c r="R211" s="23"/>
      <c r="S211" s="23"/>
      <c r="T211" s="23"/>
      <c r="U211" s="21"/>
      <c r="V211" s="23"/>
      <c r="W211" s="23"/>
      <c r="X211" s="23"/>
      <c r="Y211" s="23"/>
      <c r="Z211" s="21"/>
      <c r="AA211" s="23"/>
    </row>
    <row r="212" spans="1:27" ht="12" customHeight="1" x14ac:dyDescent="0.55000000000000004">
      <c r="C212" s="11" t="s">
        <v>25</v>
      </c>
      <c r="D212" s="5"/>
      <c r="E212" s="24">
        <f>SUM(E200:E211)</f>
        <v>870.06681999999955</v>
      </c>
      <c r="F212" s="24">
        <f>SUM(F200:F211)</f>
        <v>10510.768770000002</v>
      </c>
      <c r="G212" s="24">
        <f t="shared" ref="G212" si="158">SUM(G200:G211)</f>
        <v>1118.3819999999998</v>
      </c>
      <c r="H212" s="24">
        <f t="shared" ref="H212" si="159">SUM(H200:H211)</f>
        <v>12499.217590000002</v>
      </c>
      <c r="I212" s="21"/>
      <c r="J212" s="24">
        <f t="shared" ref="J212" si="160">SUM(J200:J211)</f>
        <v>446.62310999999988</v>
      </c>
      <c r="K212" s="24">
        <f t="shared" ref="K212" si="161">SUM(K200:K211)</f>
        <v>243.68163999999999</v>
      </c>
      <c r="L212" s="24">
        <f t="shared" ref="L212" si="162">SUM(L200:L211)</f>
        <v>6.1</v>
      </c>
      <c r="M212" s="24">
        <f t="shared" ref="M212" si="163">SUM(M200:M211)</f>
        <v>696.40474999999981</v>
      </c>
      <c r="N212" s="21"/>
      <c r="O212" s="24">
        <f>SUM(O200:O211)</f>
        <v>13195.622340000002</v>
      </c>
      <c r="P212" s="21"/>
      <c r="Q212" s="24">
        <f t="shared" ref="Q212" si="164">SUM(Q200:Q211)</f>
        <v>1877.7106699999993</v>
      </c>
      <c r="R212" s="24">
        <f t="shared" ref="R212" si="165">SUM(R200:R211)</f>
        <v>9490.8236600000037</v>
      </c>
      <c r="S212" s="24">
        <f t="shared" ref="S212" si="166">SUM(S200:S211)</f>
        <v>1466.6600000000005</v>
      </c>
      <c r="T212" s="24">
        <f t="shared" ref="T212" si="167">SUM(T200:T211)</f>
        <v>12835.194330000004</v>
      </c>
      <c r="U212" s="21"/>
      <c r="V212" s="24">
        <f t="shared" ref="V212" si="168">SUM(V200:V211)</f>
        <v>461.72080999999991</v>
      </c>
      <c r="W212" s="24">
        <f t="shared" ref="W212" si="169">SUM(W200:W211)</f>
        <v>263.32285999999993</v>
      </c>
      <c r="X212" s="24">
        <f t="shared" ref="X212" si="170">SUM(X200:X211)</f>
        <v>22.2</v>
      </c>
      <c r="Y212" s="24">
        <f t="shared" ref="Y212" si="171">SUM(Y200:Y211)</f>
        <v>747.24366999999995</v>
      </c>
      <c r="Z212" s="21"/>
      <c r="AA212" s="24">
        <f>SUM(AA200:AA211)</f>
        <v>13582.438000000004</v>
      </c>
    </row>
    <row r="213" spans="1:27" ht="12" customHeight="1" thickBot="1" x14ac:dyDescent="0.6">
      <c r="C213" s="12" t="s">
        <v>26</v>
      </c>
      <c r="D213" s="5"/>
      <c r="E213" s="25">
        <v>3718.8829499999915</v>
      </c>
      <c r="F213" s="25">
        <v>26983.359120000088</v>
      </c>
      <c r="G213" s="25">
        <v>4137.9969999999976</v>
      </c>
      <c r="H213" s="25">
        <v>34840.239070000076</v>
      </c>
      <c r="I213" s="21"/>
      <c r="J213" s="25">
        <v>1337.8615399999994</v>
      </c>
      <c r="K213" s="25">
        <v>724.71713000000045</v>
      </c>
      <c r="L213" s="25">
        <v>38.699999999999996</v>
      </c>
      <c r="M213" s="25">
        <v>2101.2786699999997</v>
      </c>
      <c r="N213" s="21"/>
      <c r="O213" s="25">
        <v>36941.517740000068</v>
      </c>
      <c r="P213" s="21"/>
      <c r="Q213" s="25">
        <v>5613.2794900000163</v>
      </c>
      <c r="R213" s="25">
        <v>26211.740900000019</v>
      </c>
      <c r="S213" s="25">
        <v>4029.1849999999968</v>
      </c>
      <c r="T213" s="25">
        <v>35854.205390000032</v>
      </c>
      <c r="U213" s="21"/>
      <c r="V213" s="25">
        <v>1372.9132400000003</v>
      </c>
      <c r="W213" s="25">
        <v>833.07421000000033</v>
      </c>
      <c r="X213" s="25">
        <v>87.463339999999974</v>
      </c>
      <c r="Y213" s="25">
        <v>2293.4507900000003</v>
      </c>
      <c r="Z213" s="21"/>
      <c r="AA213" s="25">
        <v>38147.656180000035</v>
      </c>
    </row>
    <row r="214" spans="1:27" ht="12" customHeight="1" thickTop="1" x14ac:dyDescent="0.55000000000000004"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2" customHeight="1" x14ac:dyDescent="0.55000000000000004"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2" customHeight="1" x14ac:dyDescent="0.55000000000000004">
      <c r="A216" s="14" t="s">
        <v>39</v>
      </c>
      <c r="C216" s="4" t="s">
        <v>15</v>
      </c>
      <c r="D216" s="5"/>
      <c r="E216" s="21">
        <v>5.5378400000000001</v>
      </c>
      <c r="F216" s="21">
        <v>903.3663200000002</v>
      </c>
      <c r="G216" s="21">
        <v>0</v>
      </c>
      <c r="H216" s="21">
        <v>908.90416000000016</v>
      </c>
      <c r="I216" s="21"/>
      <c r="J216" s="21">
        <v>23.984099999999998</v>
      </c>
      <c r="K216" s="21">
        <v>68.879350000000002</v>
      </c>
      <c r="L216" s="21">
        <v>0</v>
      </c>
      <c r="M216" s="21">
        <v>92.86345</v>
      </c>
      <c r="N216" s="21"/>
      <c r="O216" s="21">
        <v>1001.7676100000002</v>
      </c>
      <c r="P216" s="21"/>
      <c r="Q216" s="21">
        <v>38.46425</v>
      </c>
      <c r="R216" s="21">
        <v>883.30291000000011</v>
      </c>
      <c r="S216" s="21">
        <v>4.5</v>
      </c>
      <c r="T216" s="21">
        <v>926.2671600000001</v>
      </c>
      <c r="U216" s="21"/>
      <c r="V216" s="21">
        <v>8.0458999999999996</v>
      </c>
      <c r="W216" s="21">
        <v>11.31385</v>
      </c>
      <c r="X216" s="21">
        <v>0</v>
      </c>
      <c r="Y216" s="21">
        <v>19.359749999999998</v>
      </c>
      <c r="Z216" s="21"/>
      <c r="AA216" s="21">
        <v>945.62691000000007</v>
      </c>
    </row>
    <row r="217" spans="1:27" ht="12" customHeight="1" x14ac:dyDescent="0.55000000000000004">
      <c r="C217" s="4" t="s">
        <v>14</v>
      </c>
      <c r="D217" s="5"/>
      <c r="E217" s="21">
        <v>7.9146100000000006</v>
      </c>
      <c r="F217" s="21">
        <v>852.88673000000017</v>
      </c>
      <c r="G217" s="21">
        <v>0.5</v>
      </c>
      <c r="H217" s="21">
        <v>861.30134000000021</v>
      </c>
      <c r="I217" s="21"/>
      <c r="J217" s="21">
        <v>34.298400000000001</v>
      </c>
      <c r="K217" s="21">
        <v>80.901200000000003</v>
      </c>
      <c r="L217" s="21">
        <v>0</v>
      </c>
      <c r="M217" s="21">
        <v>115.1996</v>
      </c>
      <c r="N217" s="21"/>
      <c r="O217" s="21">
        <v>976.50094000000024</v>
      </c>
      <c r="P217" s="21"/>
      <c r="Q217" s="21">
        <v>29.34778</v>
      </c>
      <c r="R217" s="21">
        <v>927.14172000000008</v>
      </c>
      <c r="S217" s="21">
        <v>4.5</v>
      </c>
      <c r="T217" s="21">
        <v>960.98950000000013</v>
      </c>
      <c r="U217" s="21"/>
      <c r="V217" s="21">
        <v>16.107700000000001</v>
      </c>
      <c r="W217" s="21">
        <v>13.742050000000001</v>
      </c>
      <c r="X217" s="21">
        <v>0</v>
      </c>
      <c r="Y217" s="21">
        <v>29.84975</v>
      </c>
      <c r="Z217" s="21"/>
      <c r="AA217" s="21">
        <v>990.83925000000011</v>
      </c>
    </row>
    <row r="218" spans="1:27" ht="12" customHeight="1" x14ac:dyDescent="0.55000000000000004">
      <c r="C218" s="10" t="s">
        <v>13</v>
      </c>
      <c r="D218" s="5"/>
      <c r="E218" s="22">
        <v>22.584429999999998</v>
      </c>
      <c r="F218" s="22">
        <v>834.92246999999998</v>
      </c>
      <c r="G218" s="22">
        <v>0</v>
      </c>
      <c r="H218" s="22">
        <v>857.50689999999997</v>
      </c>
      <c r="I218" s="21"/>
      <c r="J218" s="22">
        <v>43.595399999999998</v>
      </c>
      <c r="K218" s="22">
        <v>74.777800000000013</v>
      </c>
      <c r="L218" s="22">
        <v>0</v>
      </c>
      <c r="M218" s="22">
        <v>118.37320000000001</v>
      </c>
      <c r="N218" s="21"/>
      <c r="O218" s="22">
        <v>975.88010000000008</v>
      </c>
      <c r="P218" s="21"/>
      <c r="Q218" s="22">
        <v>36.770030000000006</v>
      </c>
      <c r="R218" s="22">
        <v>1040.3148500000002</v>
      </c>
      <c r="S218" s="22">
        <v>6</v>
      </c>
      <c r="T218" s="22">
        <v>1083.0848800000001</v>
      </c>
      <c r="U218" s="21"/>
      <c r="V218" s="22">
        <v>23.72625</v>
      </c>
      <c r="W218" s="22">
        <v>18.420950000000001</v>
      </c>
      <c r="X218" s="22">
        <v>0</v>
      </c>
      <c r="Y218" s="22">
        <v>42.147199999999998</v>
      </c>
      <c r="Z218" s="21"/>
      <c r="AA218" s="22">
        <v>1125.23208</v>
      </c>
    </row>
    <row r="219" spans="1:27" ht="12" customHeight="1" x14ac:dyDescent="0.55000000000000004">
      <c r="C219" s="4" t="s">
        <v>16</v>
      </c>
      <c r="D219" s="5"/>
      <c r="E219" s="21">
        <v>32.262009999999997</v>
      </c>
      <c r="F219" s="21">
        <v>888.23179000000005</v>
      </c>
      <c r="G219" s="21">
        <v>0</v>
      </c>
      <c r="H219" s="21">
        <v>920.49380000000008</v>
      </c>
      <c r="I219" s="21"/>
      <c r="J219" s="21">
        <v>50.167149999999985</v>
      </c>
      <c r="K219" s="21">
        <v>83.8</v>
      </c>
      <c r="L219" s="21">
        <v>0</v>
      </c>
      <c r="M219" s="21">
        <v>133.96714999999998</v>
      </c>
      <c r="N219" s="21"/>
      <c r="O219" s="21">
        <v>1054.4609500000001</v>
      </c>
      <c r="P219" s="21"/>
      <c r="Q219" s="21">
        <v>86.878440000000026</v>
      </c>
      <c r="R219" s="21">
        <v>928.68362999999988</v>
      </c>
      <c r="S219" s="21">
        <v>8.5</v>
      </c>
      <c r="T219" s="21">
        <v>1024.0620699999999</v>
      </c>
      <c r="U219" s="21"/>
      <c r="V219" s="21">
        <v>36.419550000000001</v>
      </c>
      <c r="W219" s="21">
        <v>28.710599999999999</v>
      </c>
      <c r="X219" s="21">
        <v>0</v>
      </c>
      <c r="Y219" s="21">
        <v>65.13015</v>
      </c>
      <c r="Z219" s="21"/>
      <c r="AA219" s="21">
        <v>1089.1922199999999</v>
      </c>
    </row>
    <row r="220" spans="1:27" ht="12" customHeight="1" x14ac:dyDescent="0.55000000000000004">
      <c r="C220" s="4" t="s">
        <v>17</v>
      </c>
      <c r="D220" s="5"/>
      <c r="E220" s="21">
        <v>8.6579899999999999</v>
      </c>
      <c r="F220" s="21">
        <v>994.18522999999993</v>
      </c>
      <c r="G220" s="21">
        <v>0</v>
      </c>
      <c r="H220" s="21">
        <v>1002.84322</v>
      </c>
      <c r="I220" s="21"/>
      <c r="J220" s="21">
        <v>38.933399999999999</v>
      </c>
      <c r="K220" s="21">
        <v>63.980000000000004</v>
      </c>
      <c r="L220" s="21">
        <v>0</v>
      </c>
      <c r="M220" s="21">
        <v>102.9134</v>
      </c>
      <c r="N220" s="21"/>
      <c r="O220" s="21">
        <v>1105.7566199999999</v>
      </c>
      <c r="P220" s="21"/>
      <c r="Q220" s="21">
        <v>10.48916</v>
      </c>
      <c r="R220" s="21">
        <v>1045.2699800000003</v>
      </c>
      <c r="S220" s="21">
        <v>8</v>
      </c>
      <c r="T220" s="21">
        <v>1063.7591400000003</v>
      </c>
      <c r="U220" s="21"/>
      <c r="V220" s="21">
        <v>38.509250000000002</v>
      </c>
      <c r="W220" s="21">
        <v>63.605249999999998</v>
      </c>
      <c r="X220" s="21">
        <v>0</v>
      </c>
      <c r="Y220" s="21">
        <v>102.11449999999999</v>
      </c>
      <c r="Z220" s="21"/>
      <c r="AA220" s="21">
        <v>1165.8736400000005</v>
      </c>
    </row>
    <row r="221" spans="1:27" ht="12" customHeight="1" x14ac:dyDescent="0.55000000000000004">
      <c r="C221" s="10" t="s">
        <v>18</v>
      </c>
      <c r="D221" s="5"/>
      <c r="E221" s="22"/>
      <c r="F221" s="22"/>
      <c r="G221" s="22"/>
      <c r="H221" s="22"/>
      <c r="I221" s="21"/>
      <c r="J221" s="22"/>
      <c r="K221" s="22"/>
      <c r="L221" s="22"/>
      <c r="M221" s="22"/>
      <c r="N221" s="21"/>
      <c r="O221" s="22"/>
      <c r="P221" s="21"/>
      <c r="Q221" s="22"/>
      <c r="R221" s="22"/>
      <c r="S221" s="22"/>
      <c r="T221" s="22"/>
      <c r="U221" s="21"/>
      <c r="V221" s="22"/>
      <c r="W221" s="22"/>
      <c r="X221" s="22"/>
      <c r="Y221" s="22"/>
      <c r="Z221" s="21"/>
      <c r="AA221" s="22"/>
    </row>
    <row r="222" spans="1:27" ht="12" customHeight="1" x14ac:dyDescent="0.55000000000000004">
      <c r="C222" s="4" t="s">
        <v>19</v>
      </c>
      <c r="D222" s="5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2" customHeight="1" x14ac:dyDescent="0.55000000000000004">
      <c r="C223" s="4" t="s">
        <v>20</v>
      </c>
      <c r="D223" s="5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2" customHeight="1" x14ac:dyDescent="0.55000000000000004">
      <c r="C224" s="10" t="s">
        <v>21</v>
      </c>
      <c r="D224" s="5"/>
      <c r="E224" s="22"/>
      <c r="F224" s="22"/>
      <c r="G224" s="22"/>
      <c r="H224" s="22"/>
      <c r="I224" s="21"/>
      <c r="J224" s="22"/>
      <c r="K224" s="22"/>
      <c r="L224" s="22"/>
      <c r="M224" s="22"/>
      <c r="N224" s="21"/>
      <c r="O224" s="22"/>
      <c r="P224" s="21"/>
      <c r="Q224" s="22"/>
      <c r="R224" s="22"/>
      <c r="S224" s="22"/>
      <c r="T224" s="22"/>
      <c r="U224" s="21"/>
      <c r="V224" s="22"/>
      <c r="W224" s="22"/>
      <c r="X224" s="22"/>
      <c r="Y224" s="22"/>
      <c r="Z224" s="21"/>
      <c r="AA224" s="22"/>
    </row>
    <row r="225" spans="1:27" ht="12" customHeight="1" x14ac:dyDescent="0.55000000000000004">
      <c r="C225" s="4" t="s">
        <v>22</v>
      </c>
      <c r="D225" s="5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2" customHeight="1" x14ac:dyDescent="0.55000000000000004">
      <c r="C226" s="4" t="s">
        <v>23</v>
      </c>
      <c r="D226" s="5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2" customHeight="1" x14ac:dyDescent="0.55000000000000004">
      <c r="C227" s="9" t="s">
        <v>24</v>
      </c>
      <c r="D227" s="5"/>
      <c r="E227" s="23"/>
      <c r="F227" s="23"/>
      <c r="G227" s="23"/>
      <c r="H227" s="23"/>
      <c r="I227" s="21"/>
      <c r="J227" s="23"/>
      <c r="K227" s="23"/>
      <c r="L227" s="23"/>
      <c r="M227" s="23"/>
      <c r="N227" s="21"/>
      <c r="O227" s="23"/>
      <c r="P227" s="21"/>
      <c r="Q227" s="23"/>
      <c r="R227" s="23"/>
      <c r="S227" s="23"/>
      <c r="T227" s="23"/>
      <c r="U227" s="21"/>
      <c r="V227" s="23"/>
      <c r="W227" s="23"/>
      <c r="X227" s="23"/>
      <c r="Y227" s="23"/>
      <c r="Z227" s="21"/>
      <c r="AA227" s="23"/>
    </row>
    <row r="228" spans="1:27" ht="12" customHeight="1" x14ac:dyDescent="0.55000000000000004">
      <c r="C228" s="11" t="s">
        <v>25</v>
      </c>
      <c r="D228" s="5"/>
      <c r="E228" s="24">
        <f>SUM(E216:E227)</f>
        <v>76.956879999999998</v>
      </c>
      <c r="F228" s="24">
        <f>SUM(F216:F227)</f>
        <v>4473.5925400000006</v>
      </c>
      <c r="G228" s="24">
        <f t="shared" ref="G228" si="172">SUM(G216:G227)</f>
        <v>0.5</v>
      </c>
      <c r="H228" s="24">
        <f t="shared" ref="H228" si="173">SUM(H216:H227)</f>
        <v>4551.0494200000003</v>
      </c>
      <c r="I228" s="21"/>
      <c r="J228" s="24">
        <f t="shared" ref="J228" si="174">SUM(J216:J227)</f>
        <v>190.97844999999998</v>
      </c>
      <c r="K228" s="24">
        <f t="shared" ref="K228" si="175">SUM(K216:K227)</f>
        <v>372.33835000000005</v>
      </c>
      <c r="L228" s="24">
        <f t="shared" ref="L228" si="176">SUM(L216:L227)</f>
        <v>0</v>
      </c>
      <c r="M228" s="24">
        <f t="shared" ref="M228" si="177">SUM(M216:M227)</f>
        <v>563.31680000000006</v>
      </c>
      <c r="N228" s="21"/>
      <c r="O228" s="24">
        <f>SUM(O216:O227)</f>
        <v>5114.3662200000008</v>
      </c>
      <c r="P228" s="21"/>
      <c r="Q228" s="24">
        <f t="shared" ref="Q228" si="178">SUM(Q216:Q227)</f>
        <v>201.94966000000002</v>
      </c>
      <c r="R228" s="24">
        <f t="shared" ref="R228" si="179">SUM(R216:R227)</f>
        <v>4824.7130900000011</v>
      </c>
      <c r="S228" s="24">
        <f t="shared" ref="S228" si="180">SUM(S216:S227)</f>
        <v>31.5</v>
      </c>
      <c r="T228" s="24">
        <f t="shared" ref="T228" si="181">SUM(T216:T227)</f>
        <v>5058.1627500000004</v>
      </c>
      <c r="U228" s="21"/>
      <c r="V228" s="24">
        <f t="shared" ref="V228" si="182">SUM(V216:V227)</f>
        <v>122.80865</v>
      </c>
      <c r="W228" s="24">
        <f t="shared" ref="W228" si="183">SUM(W216:W227)</f>
        <v>135.7927</v>
      </c>
      <c r="X228" s="24">
        <f t="shared" ref="X228" si="184">SUM(X216:X227)</f>
        <v>0</v>
      </c>
      <c r="Y228" s="24">
        <f t="shared" ref="Y228" si="185">SUM(Y216:Y227)</f>
        <v>258.60135000000002</v>
      </c>
      <c r="Z228" s="21"/>
      <c r="AA228" s="24">
        <f>SUM(AA216:AA227)</f>
        <v>5316.7641000000012</v>
      </c>
    </row>
    <row r="229" spans="1:27" ht="12" customHeight="1" thickBot="1" x14ac:dyDescent="0.6">
      <c r="C229" s="12" t="s">
        <v>26</v>
      </c>
      <c r="D229" s="5"/>
      <c r="E229" s="25">
        <v>165.59047999999999</v>
      </c>
      <c r="F229" s="25">
        <v>11794.350559999995</v>
      </c>
      <c r="G229" s="25">
        <v>20.5</v>
      </c>
      <c r="H229" s="25">
        <v>11980.441039999996</v>
      </c>
      <c r="I229" s="21"/>
      <c r="J229" s="25">
        <v>473.04819999999989</v>
      </c>
      <c r="K229" s="25">
        <v>878.34120000000007</v>
      </c>
      <c r="L229" s="25">
        <v>0</v>
      </c>
      <c r="M229" s="25">
        <v>1351.3894</v>
      </c>
      <c r="N229" s="21"/>
      <c r="O229" s="25">
        <v>13331.830439999996</v>
      </c>
      <c r="P229" s="21"/>
      <c r="Q229" s="25">
        <v>357.54619999999983</v>
      </c>
      <c r="R229" s="25">
        <v>11519.116780000004</v>
      </c>
      <c r="S229" s="25">
        <v>46</v>
      </c>
      <c r="T229" s="25">
        <v>11922.662980000005</v>
      </c>
      <c r="U229" s="21"/>
      <c r="V229" s="25">
        <v>281.58969999999999</v>
      </c>
      <c r="W229" s="25">
        <v>176.10295000000002</v>
      </c>
      <c r="X229" s="25">
        <v>0</v>
      </c>
      <c r="Y229" s="25">
        <v>457.69265000000001</v>
      </c>
      <c r="Z229" s="21"/>
      <c r="AA229" s="25">
        <v>12380.355630000005</v>
      </c>
    </row>
    <row r="230" spans="1:27" ht="12" customHeight="1" thickTop="1" x14ac:dyDescent="0.55000000000000004"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s="3" customFormat="1" ht="12" customHeight="1" x14ac:dyDescent="0.55000000000000004">
      <c r="A231" s="44" t="s">
        <v>56</v>
      </c>
      <c r="B231" s="15"/>
      <c r="C231" s="15"/>
      <c r="D231" s="15"/>
      <c r="E231" s="48"/>
      <c r="F231" s="48"/>
      <c r="G231" s="48"/>
      <c r="H231" s="49"/>
      <c r="I231" s="49"/>
      <c r="J231" s="49"/>
      <c r="K231" s="7"/>
      <c r="L231" s="7"/>
      <c r="M231" s="7"/>
      <c r="N231" s="7"/>
      <c r="O231" s="7"/>
      <c r="P231" s="7"/>
    </row>
    <row r="232" spans="1:27" ht="12" customHeight="1" x14ac:dyDescent="0.55000000000000004">
      <c r="A232" s="3" t="s">
        <v>55</v>
      </c>
    </row>
  </sheetData>
  <mergeCells count="9">
    <mergeCell ref="E1:AA2"/>
    <mergeCell ref="A3:C3"/>
    <mergeCell ref="A4:C4"/>
    <mergeCell ref="E4:H4"/>
    <mergeCell ref="J4:M4"/>
    <mergeCell ref="E3:O3"/>
    <mergeCell ref="Q3:AA3"/>
    <mergeCell ref="Q4:T4"/>
    <mergeCell ref="V4:Y4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headerFooter>
    <oddFooter>&amp;L&amp;A&amp;C- BEER CANADA MEMBERS ONLY -&amp;RPAGE &amp;P OF &amp;N</oddFooter>
  </headerFooter>
  <rowBreaks count="3" manualBreakCount="3">
    <brk id="70" max="16383" man="1"/>
    <brk id="134" max="16383" man="1"/>
    <brk id="1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X121"/>
  <sheetViews>
    <sheetView showGridLines="0" zoomScale="80" zoomScaleNormal="80" zoomScalePageLayoutView="80" workbookViewId="0">
      <pane ySplit="6" topLeftCell="A118" activePane="bottomLeft" state="frozen"/>
      <selection pane="bottomLeft" activeCell="A118" sqref="A118"/>
    </sheetView>
  </sheetViews>
  <sheetFormatPr defaultColWidth="10.41796875" defaultRowHeight="12" customHeight="1" x14ac:dyDescent="0.55000000000000004"/>
  <cols>
    <col min="1" max="1" width="10.41796875" style="3" customWidth="1"/>
    <col min="2" max="2" width="1.68359375" style="3" customWidth="1"/>
    <col min="3" max="3" width="10.41796875" style="3"/>
    <col min="4" max="4" width="1.68359375" style="3" customWidth="1"/>
    <col min="5" max="6" width="10.41796875" style="17"/>
    <col min="7" max="7" width="10.41796875" style="17" customWidth="1"/>
    <col min="8" max="8" width="1.68359375" style="7" customWidth="1"/>
    <col min="9" max="11" width="10.41796875" style="7"/>
    <col min="12" max="12" width="1.68359375" style="7" customWidth="1"/>
    <col min="13" max="15" width="10.41796875" style="7"/>
    <col min="16" max="16" width="1.68359375" style="7" customWidth="1"/>
    <col min="17" max="16384" width="10.41796875" style="3"/>
  </cols>
  <sheetData>
    <row r="1" spans="1:24" ht="33.75" customHeight="1" x14ac:dyDescent="0.55000000000000004">
      <c r="E1" s="127" t="s">
        <v>50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" customHeight="1" x14ac:dyDescent="0.55000000000000004"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8.75" customHeight="1" x14ac:dyDescent="0.55000000000000004">
      <c r="A3" s="132" t="s">
        <v>68</v>
      </c>
      <c r="B3" s="132"/>
      <c r="C3" s="132"/>
      <c r="E3" s="126" t="s">
        <v>51</v>
      </c>
      <c r="F3" s="126"/>
      <c r="G3" s="126"/>
      <c r="H3" s="5"/>
      <c r="I3" s="126" t="s">
        <v>52</v>
      </c>
      <c r="J3" s="126"/>
      <c r="K3" s="126"/>
      <c r="L3" s="5"/>
      <c r="M3" s="126" t="s">
        <v>3</v>
      </c>
      <c r="N3" s="126"/>
      <c r="O3" s="126"/>
      <c r="P3" s="5"/>
      <c r="Q3" s="124" t="s">
        <v>47</v>
      </c>
      <c r="R3" s="124"/>
      <c r="S3" s="124"/>
      <c r="T3" s="124"/>
      <c r="U3" s="124"/>
      <c r="V3" s="124"/>
      <c r="W3" s="124"/>
      <c r="X3" s="124"/>
    </row>
    <row r="4" spans="1:24" s="15" customFormat="1" ht="12" customHeight="1" x14ac:dyDescent="0.55000000000000004">
      <c r="A4" s="128">
        <v>44008</v>
      </c>
      <c r="B4" s="128"/>
      <c r="C4" s="128"/>
      <c r="E4" s="126"/>
      <c r="F4" s="126"/>
      <c r="G4" s="126"/>
      <c r="H4" s="40"/>
      <c r="I4" s="126"/>
      <c r="J4" s="126"/>
      <c r="K4" s="126"/>
      <c r="L4" s="40"/>
      <c r="M4" s="126"/>
      <c r="N4" s="126"/>
      <c r="O4" s="126"/>
      <c r="P4" s="40"/>
      <c r="Q4" s="124"/>
      <c r="R4" s="124"/>
      <c r="S4" s="124"/>
      <c r="T4" s="124"/>
      <c r="U4" s="124"/>
      <c r="V4" s="124"/>
      <c r="W4" s="124"/>
      <c r="X4" s="124"/>
    </row>
    <row r="5" spans="1:24" ht="12" customHeight="1" x14ac:dyDescent="0.55000000000000004">
      <c r="A5" s="43" t="s">
        <v>49</v>
      </c>
      <c r="B5" s="15"/>
      <c r="C5" s="43" t="s">
        <v>48</v>
      </c>
      <c r="D5" s="15"/>
      <c r="E5" s="47">
        <v>2019</v>
      </c>
      <c r="F5" s="47">
        <v>2020</v>
      </c>
      <c r="G5" s="47" t="s">
        <v>46</v>
      </c>
      <c r="H5" s="40"/>
      <c r="I5" s="47">
        <v>2019</v>
      </c>
      <c r="J5" s="47">
        <v>2020</v>
      </c>
      <c r="K5" s="47" t="s">
        <v>46</v>
      </c>
      <c r="L5" s="40"/>
      <c r="M5" s="47">
        <v>2019</v>
      </c>
      <c r="N5" s="47">
        <v>2020</v>
      </c>
      <c r="O5" s="47" t="s">
        <v>46</v>
      </c>
      <c r="P5" s="5"/>
      <c r="Q5" s="15"/>
      <c r="R5" s="15"/>
      <c r="S5" s="15"/>
      <c r="T5" s="15"/>
      <c r="U5" s="15"/>
      <c r="V5" s="15"/>
      <c r="W5" s="15"/>
      <c r="X5" s="15"/>
    </row>
    <row r="6" spans="1:24" ht="12" customHeight="1" x14ac:dyDescent="0.55000000000000004">
      <c r="E6" s="19"/>
      <c r="F6" s="19"/>
      <c r="G6" s="19"/>
      <c r="H6" s="5"/>
      <c r="I6" s="19"/>
      <c r="J6" s="19"/>
      <c r="K6" s="19"/>
      <c r="L6" s="5"/>
      <c r="M6" s="19"/>
      <c r="N6" s="19"/>
      <c r="O6" s="19"/>
      <c r="P6" s="5"/>
    </row>
    <row r="7" spans="1:24" ht="12" customHeight="1" x14ac:dyDescent="0.55000000000000004">
      <c r="A7" s="13" t="s">
        <v>28</v>
      </c>
      <c r="C7" s="4" t="s">
        <v>15</v>
      </c>
      <c r="D7" s="4"/>
      <c r="E7" s="36">
        <v>3873.5314799999996</v>
      </c>
      <c r="F7" s="36">
        <v>4066.9459000000006</v>
      </c>
      <c r="G7" s="26">
        <f>IF(E7="","",((F7-E7)/E7))</f>
        <v>4.9932321706599628E-2</v>
      </c>
      <c r="I7" s="36">
        <v>1493.8922199999997</v>
      </c>
      <c r="J7" s="36">
        <v>1259.3161000000009</v>
      </c>
      <c r="K7" s="26">
        <f>IF(I7="","",((J7-I7)/I7))</f>
        <v>-0.15702345648469798</v>
      </c>
      <c r="M7" s="21">
        <v>5367.4236999999994</v>
      </c>
      <c r="N7" s="21">
        <v>5326.2620000000015</v>
      </c>
      <c r="O7" s="26">
        <f>IF(M7="","",((N7-M7)/M7))</f>
        <v>-7.6688002104245735E-3</v>
      </c>
    </row>
    <row r="8" spans="1:24" ht="12" customHeight="1" x14ac:dyDescent="0.55000000000000004">
      <c r="C8" s="4" t="s">
        <v>14</v>
      </c>
      <c r="D8" s="4"/>
      <c r="E8" s="36">
        <v>3973.7723300000034</v>
      </c>
      <c r="F8" s="36">
        <v>4218.9752399999988</v>
      </c>
      <c r="G8" s="26">
        <f t="shared" ref="G8:G23" si="0">IF(E8="","",((F8-E8)/E8))</f>
        <v>6.1705324220221548E-2</v>
      </c>
      <c r="I8" s="36">
        <v>1281.6819699999996</v>
      </c>
      <c r="J8" s="36">
        <v>1355.2119400000006</v>
      </c>
      <c r="K8" s="26">
        <f t="shared" ref="K8:K23" si="1">IF(I8="","",((J8-I8)/I8))</f>
        <v>5.7369902769250143E-2</v>
      </c>
      <c r="M8" s="21">
        <v>5255.4543000000031</v>
      </c>
      <c r="N8" s="21">
        <v>5574.187179999999</v>
      </c>
      <c r="O8" s="26">
        <f t="shared" ref="O8:O23" si="2">IF(M8="","",((N8-M8)/M8))</f>
        <v>6.0648016670984226E-2</v>
      </c>
    </row>
    <row r="9" spans="1:24" ht="12" customHeight="1" x14ac:dyDescent="0.55000000000000004">
      <c r="C9" s="18" t="s">
        <v>13</v>
      </c>
      <c r="D9" s="4"/>
      <c r="E9" s="37">
        <v>4619.7510800000064</v>
      </c>
      <c r="F9" s="37">
        <v>4716.9268199999997</v>
      </c>
      <c r="G9" s="28">
        <f t="shared" si="0"/>
        <v>2.1034843288568087E-2</v>
      </c>
      <c r="I9" s="37">
        <v>1557.8837199999998</v>
      </c>
      <c r="J9" s="37">
        <v>1707.286780000002</v>
      </c>
      <c r="K9" s="28">
        <f t="shared" si="1"/>
        <v>9.5901291015482309E-2</v>
      </c>
      <c r="M9" s="27">
        <v>6177.6348000000062</v>
      </c>
      <c r="N9" s="27">
        <v>6424.2136000000019</v>
      </c>
      <c r="O9" s="28">
        <f t="shared" si="2"/>
        <v>3.9914758314945301E-2</v>
      </c>
    </row>
    <row r="10" spans="1:24" ht="12" customHeight="1" x14ac:dyDescent="0.55000000000000004">
      <c r="C10" s="4" t="s">
        <v>16</v>
      </c>
      <c r="D10" s="4"/>
      <c r="E10" s="36">
        <v>4678.418169999999</v>
      </c>
      <c r="F10" s="36">
        <v>2796.0972399999987</v>
      </c>
      <c r="G10" s="26">
        <f t="shared" si="0"/>
        <v>-0.4023413174286643</v>
      </c>
      <c r="I10" s="36">
        <v>1933.2096900000006</v>
      </c>
      <c r="J10" s="36">
        <v>4624.1697599999989</v>
      </c>
      <c r="K10" s="26">
        <f t="shared" si="1"/>
        <v>1.3919649192323247</v>
      </c>
      <c r="M10" s="21">
        <v>6611.6278599999996</v>
      </c>
      <c r="N10" s="21">
        <v>7420.266999999998</v>
      </c>
      <c r="O10" s="26">
        <f t="shared" si="2"/>
        <v>0.12230560417536847</v>
      </c>
    </row>
    <row r="11" spans="1:24" ht="12" customHeight="1" x14ac:dyDescent="0.55000000000000004">
      <c r="C11" s="4" t="s">
        <v>17</v>
      </c>
      <c r="D11" s="4"/>
      <c r="E11" s="36">
        <v>5616.6665199999979</v>
      </c>
      <c r="F11" s="36">
        <v>4733.0943700000053</v>
      </c>
      <c r="G11" s="26">
        <f t="shared" si="0"/>
        <v>-0.15731255306928799</v>
      </c>
      <c r="I11" s="36">
        <v>2532.2223799999983</v>
      </c>
      <c r="J11" s="36">
        <v>2875.7168299999998</v>
      </c>
      <c r="K11" s="26">
        <f t="shared" si="1"/>
        <v>0.13564940137682605</v>
      </c>
      <c r="M11" s="21">
        <v>8148.8888999999963</v>
      </c>
      <c r="N11" s="21">
        <v>7608.8112000000056</v>
      </c>
      <c r="O11" s="26">
        <f t="shared" si="2"/>
        <v>-6.6276237978896854E-2</v>
      </c>
    </row>
    <row r="12" spans="1:24" ht="12" customHeight="1" x14ac:dyDescent="0.55000000000000004">
      <c r="C12" s="18" t="s">
        <v>18</v>
      </c>
      <c r="D12" s="4"/>
      <c r="E12" s="37"/>
      <c r="F12" s="37"/>
      <c r="G12" s="28" t="str">
        <f t="shared" si="0"/>
        <v/>
      </c>
      <c r="I12" s="37"/>
      <c r="J12" s="37"/>
      <c r="K12" s="28" t="str">
        <f t="shared" si="1"/>
        <v/>
      </c>
      <c r="M12" s="27"/>
      <c r="N12" s="27"/>
      <c r="O12" s="28" t="str">
        <f t="shared" si="2"/>
        <v/>
      </c>
    </row>
    <row r="13" spans="1:24" ht="12" customHeight="1" x14ac:dyDescent="0.55000000000000004">
      <c r="C13" s="4" t="s">
        <v>19</v>
      </c>
      <c r="D13" s="4"/>
      <c r="E13" s="36"/>
      <c r="F13" s="36"/>
      <c r="G13" s="26" t="str">
        <f t="shared" si="0"/>
        <v/>
      </c>
      <c r="I13" s="36"/>
      <c r="J13" s="36"/>
      <c r="K13" s="26" t="str">
        <f t="shared" si="1"/>
        <v/>
      </c>
      <c r="M13" s="21"/>
      <c r="N13" s="21"/>
      <c r="O13" s="26" t="str">
        <f t="shared" si="2"/>
        <v/>
      </c>
    </row>
    <row r="14" spans="1:24" ht="12" customHeight="1" x14ac:dyDescent="0.55000000000000004">
      <c r="C14" s="4" t="s">
        <v>20</v>
      </c>
      <c r="D14" s="4"/>
      <c r="E14" s="36"/>
      <c r="F14" s="36"/>
      <c r="G14" s="26" t="str">
        <f t="shared" si="0"/>
        <v/>
      </c>
      <c r="I14" s="36"/>
      <c r="J14" s="36"/>
      <c r="K14" s="26" t="str">
        <f t="shared" si="1"/>
        <v/>
      </c>
      <c r="M14" s="21"/>
      <c r="N14" s="21"/>
      <c r="O14" s="26" t="str">
        <f t="shared" si="2"/>
        <v/>
      </c>
    </row>
    <row r="15" spans="1:24" ht="12" customHeight="1" x14ac:dyDescent="0.55000000000000004">
      <c r="C15" s="18" t="s">
        <v>21</v>
      </c>
      <c r="D15" s="4"/>
      <c r="E15" s="37"/>
      <c r="F15" s="37"/>
      <c r="G15" s="28" t="str">
        <f t="shared" si="0"/>
        <v/>
      </c>
      <c r="I15" s="37"/>
      <c r="J15" s="37"/>
      <c r="K15" s="28" t="str">
        <f t="shared" si="1"/>
        <v/>
      </c>
      <c r="M15" s="27"/>
      <c r="N15" s="27"/>
      <c r="O15" s="28" t="str">
        <f t="shared" si="2"/>
        <v/>
      </c>
    </row>
    <row r="16" spans="1:24" ht="12" customHeight="1" x14ac:dyDescent="0.55000000000000004">
      <c r="C16" s="4" t="s">
        <v>22</v>
      </c>
      <c r="D16" s="4"/>
      <c r="E16" s="36"/>
      <c r="F16" s="36"/>
      <c r="G16" s="26" t="str">
        <f t="shared" si="0"/>
        <v/>
      </c>
      <c r="I16" s="36"/>
      <c r="J16" s="36"/>
      <c r="K16" s="26" t="str">
        <f t="shared" si="1"/>
        <v/>
      </c>
      <c r="M16" s="21"/>
      <c r="N16" s="21"/>
      <c r="O16" s="26" t="str">
        <f t="shared" si="2"/>
        <v/>
      </c>
    </row>
    <row r="17" spans="1:16" ht="12" customHeight="1" x14ac:dyDescent="0.55000000000000004">
      <c r="C17" s="4" t="s">
        <v>23</v>
      </c>
      <c r="D17" s="4"/>
      <c r="E17" s="36"/>
      <c r="F17" s="36"/>
      <c r="G17" s="26" t="str">
        <f t="shared" si="0"/>
        <v/>
      </c>
      <c r="I17" s="36"/>
      <c r="J17" s="36"/>
      <c r="K17" s="26" t="str">
        <f t="shared" si="1"/>
        <v/>
      </c>
      <c r="M17" s="21"/>
      <c r="N17" s="21"/>
      <c r="O17" s="26" t="str">
        <f t="shared" si="2"/>
        <v/>
      </c>
    </row>
    <row r="18" spans="1:16" ht="12" customHeight="1" x14ac:dyDescent="0.55000000000000004">
      <c r="C18" s="18" t="s">
        <v>24</v>
      </c>
      <c r="D18" s="18"/>
      <c r="E18" s="37"/>
      <c r="F18" s="37"/>
      <c r="G18" s="28" t="str">
        <f t="shared" si="0"/>
        <v/>
      </c>
      <c r="I18" s="37"/>
      <c r="J18" s="37"/>
      <c r="K18" s="28" t="str">
        <f t="shared" si="1"/>
        <v/>
      </c>
      <c r="M18" s="27"/>
      <c r="N18" s="27"/>
      <c r="O18" s="28" t="str">
        <f t="shared" si="2"/>
        <v/>
      </c>
    </row>
    <row r="19" spans="1:16" ht="12" customHeight="1" x14ac:dyDescent="0.55000000000000004">
      <c r="C19" s="29" t="s">
        <v>40</v>
      </c>
      <c r="D19" s="8"/>
      <c r="E19" s="30">
        <f>IF(E9="","",(SUM(E7:E9)))</f>
        <v>12467.05489000001</v>
      </c>
      <c r="F19" s="30">
        <f>IF(F9="","",(SUM(F7:F9)))</f>
        <v>13002.847959999999</v>
      </c>
      <c r="G19" s="31">
        <f t="shared" si="0"/>
        <v>4.2976715409326988E-2</v>
      </c>
      <c r="H19" s="32"/>
      <c r="I19" s="30">
        <f>IF(I9="","",(SUM(I7:I9)))</f>
        <v>4333.4579099999992</v>
      </c>
      <c r="J19" s="30">
        <f>IF(J9="","",(SUM(J7:J9)))</f>
        <v>4321.8148200000032</v>
      </c>
      <c r="K19" s="31">
        <f t="shared" si="1"/>
        <v>-2.686789682006151E-3</v>
      </c>
      <c r="L19" s="32"/>
      <c r="M19" s="30">
        <f>IF(M9="","",(SUM(M7:M9)))</f>
        <v>16800.512800000008</v>
      </c>
      <c r="N19" s="30">
        <f>IF(N9="","",(SUM(N7:N9)))</f>
        <v>17324.662780000002</v>
      </c>
      <c r="O19" s="31">
        <f t="shared" si="2"/>
        <v>3.1198451275844058E-2</v>
      </c>
      <c r="P19" s="32"/>
    </row>
    <row r="20" spans="1:16" ht="12" customHeight="1" x14ac:dyDescent="0.55000000000000004">
      <c r="C20" s="29" t="s">
        <v>41</v>
      </c>
      <c r="D20" s="8"/>
      <c r="E20" s="30" t="str">
        <f>IF(E12="","",(SUM(E10:E12)))</f>
        <v/>
      </c>
      <c r="F20" s="30" t="str">
        <f>IF(F12="","",(SUM(F10:F12)))</f>
        <v/>
      </c>
      <c r="G20" s="31" t="str">
        <f t="shared" si="0"/>
        <v/>
      </c>
      <c r="H20" s="32"/>
      <c r="I20" s="30" t="str">
        <f>IF(I12="","",(SUM(I10:I12)))</f>
        <v/>
      </c>
      <c r="J20" s="30" t="str">
        <f>IF(J12="","",(SUM(J10:J12)))</f>
        <v/>
      </c>
      <c r="K20" s="31" t="str">
        <f t="shared" si="1"/>
        <v/>
      </c>
      <c r="L20" s="32"/>
      <c r="M20" s="30" t="str">
        <f>IF(M12="","",(SUM(M10:M12)))</f>
        <v/>
      </c>
      <c r="N20" s="30" t="str">
        <f>IF(N12="","",(SUM(N10:N12)))</f>
        <v/>
      </c>
      <c r="O20" s="31" t="str">
        <f t="shared" si="2"/>
        <v/>
      </c>
      <c r="P20" s="32"/>
    </row>
    <row r="21" spans="1:16" ht="12" customHeight="1" x14ac:dyDescent="0.55000000000000004">
      <c r="C21" s="29" t="s">
        <v>42</v>
      </c>
      <c r="D21" s="8"/>
      <c r="E21" s="30" t="str">
        <f>IF(E15="","",(SUM(E13:E15)))</f>
        <v/>
      </c>
      <c r="F21" s="30" t="str">
        <f>IF(F15="","",(SUM(F13:F15)))</f>
        <v/>
      </c>
      <c r="G21" s="31" t="str">
        <f t="shared" si="0"/>
        <v/>
      </c>
      <c r="H21" s="32"/>
      <c r="I21" s="30" t="str">
        <f>IF(I15="","",(SUM(I13:I15)))</f>
        <v/>
      </c>
      <c r="J21" s="30" t="str">
        <f>IF(J15="","",(SUM(J13:J15)))</f>
        <v/>
      </c>
      <c r="K21" s="31" t="str">
        <f t="shared" si="1"/>
        <v/>
      </c>
      <c r="L21" s="32"/>
      <c r="M21" s="30" t="str">
        <f>IF(M15="","",(SUM(M13:M15)))</f>
        <v/>
      </c>
      <c r="N21" s="30" t="str">
        <f>IF(N15="","",(SUM(N13:N15)))</f>
        <v/>
      </c>
      <c r="O21" s="31" t="str">
        <f t="shared" si="2"/>
        <v/>
      </c>
      <c r="P21" s="32"/>
    </row>
    <row r="22" spans="1:16" ht="12" customHeight="1" x14ac:dyDescent="0.55000000000000004">
      <c r="C22" s="29" t="s">
        <v>45</v>
      </c>
      <c r="D22" s="8"/>
      <c r="E22" s="30" t="str">
        <f>IF(E18="","",(SUM(E16:E18)))</f>
        <v/>
      </c>
      <c r="F22" s="30" t="str">
        <f>IF(F18="","",(SUM(F16:F18)))</f>
        <v/>
      </c>
      <c r="G22" s="31" t="str">
        <f t="shared" si="0"/>
        <v/>
      </c>
      <c r="H22" s="32"/>
      <c r="I22" s="30" t="str">
        <f>IF(I18="","",(SUM(I16:I18)))</f>
        <v/>
      </c>
      <c r="J22" s="30" t="str">
        <f>IF(J18="","",(SUM(J16:J18)))</f>
        <v/>
      </c>
      <c r="K22" s="31" t="str">
        <f t="shared" si="1"/>
        <v/>
      </c>
      <c r="L22" s="32"/>
      <c r="M22" s="30" t="str">
        <f>IF(M18="","",(SUM(M16:M18)))</f>
        <v/>
      </c>
      <c r="N22" s="30" t="str">
        <f>IF(N18="","",(SUM(N16:N18)))</f>
        <v/>
      </c>
      <c r="O22" s="31" t="str">
        <f t="shared" si="2"/>
        <v/>
      </c>
      <c r="P22" s="32"/>
    </row>
    <row r="23" spans="1:16" ht="12" customHeight="1" x14ac:dyDescent="0.55000000000000004">
      <c r="C23" s="33" t="s">
        <v>44</v>
      </c>
      <c r="D23" s="8"/>
      <c r="E23" s="34">
        <f>+SUM(E7:E18)</f>
        <v>22762.13958000001</v>
      </c>
      <c r="F23" s="34">
        <f>+SUM(F7:F18)</f>
        <v>20532.039570000004</v>
      </c>
      <c r="G23" s="35">
        <f t="shared" si="0"/>
        <v>-9.7974094314028648E-2</v>
      </c>
      <c r="H23" s="32"/>
      <c r="I23" s="34">
        <f>+SUM(I7:I18)</f>
        <v>8798.8899799999981</v>
      </c>
      <c r="J23" s="34">
        <f>+SUM(J7:J18)</f>
        <v>11821.701410000001</v>
      </c>
      <c r="K23" s="35">
        <f t="shared" si="1"/>
        <v>0.34354463311518801</v>
      </c>
      <c r="L23" s="32"/>
      <c r="M23" s="34">
        <f>+SUM(M7:M18)</f>
        <v>31561.029560000003</v>
      </c>
      <c r="N23" s="34">
        <f>+SUM(N7:N18)</f>
        <v>32353.740980000002</v>
      </c>
      <c r="O23" s="35">
        <f t="shared" si="2"/>
        <v>2.5116779492031234E-2</v>
      </c>
      <c r="P23" s="32"/>
    </row>
    <row r="26" spans="1:16" ht="12" customHeight="1" x14ac:dyDescent="0.55000000000000004">
      <c r="A26" s="13" t="s">
        <v>29</v>
      </c>
      <c r="C26" s="4" t="s">
        <v>15</v>
      </c>
      <c r="D26" s="4"/>
      <c r="E26" s="38">
        <v>30016.500459999996</v>
      </c>
      <c r="F26" s="38">
        <v>31124.940530000014</v>
      </c>
      <c r="G26" s="26">
        <f>IF(E26="","",((F26-E26)/E26))</f>
        <v>3.6927691536764139E-2</v>
      </c>
      <c r="I26" s="36">
        <v>5410.582880000009</v>
      </c>
      <c r="J26" s="36">
        <v>4767.8884300000163</v>
      </c>
      <c r="K26" s="26">
        <f>IF(I26="","",((J26-I26)/I26))</f>
        <v>-0.1187846973707187</v>
      </c>
      <c r="M26" s="21">
        <v>35427.083340000005</v>
      </c>
      <c r="N26" s="21">
        <v>35892.828960000028</v>
      </c>
      <c r="O26" s="26">
        <f>IF(M26="","",((N26-M26)/M26))</f>
        <v>1.3146597915786066E-2</v>
      </c>
    </row>
    <row r="27" spans="1:16" ht="12" customHeight="1" x14ac:dyDescent="0.55000000000000004">
      <c r="C27" s="4" t="s">
        <v>14</v>
      </c>
      <c r="D27" s="4"/>
      <c r="E27" s="38">
        <v>30239.158910000016</v>
      </c>
      <c r="F27" s="38">
        <v>31639.474819999999</v>
      </c>
      <c r="G27" s="26">
        <f t="shared" ref="G27:G42" si="3">IF(E27="","",((F27-E27)/E27))</f>
        <v>4.6308031058922804E-2</v>
      </c>
      <c r="I27" s="36">
        <v>5318.7717599999996</v>
      </c>
      <c r="J27" s="36">
        <v>5134.0900500000034</v>
      </c>
      <c r="K27" s="26">
        <f t="shared" ref="K27:K42" si="4">IF(I27="","",((J27-I27)/I27))</f>
        <v>-3.4722623630685033E-2</v>
      </c>
      <c r="M27" s="21">
        <v>35557.930670000016</v>
      </c>
      <c r="N27" s="21">
        <v>36773.564870000002</v>
      </c>
      <c r="O27" s="26">
        <f t="shared" ref="O27:O42" si="5">IF(M27="","",((N27-M27)/M27))</f>
        <v>3.4187428151593986E-2</v>
      </c>
    </row>
    <row r="28" spans="1:16" ht="12" customHeight="1" x14ac:dyDescent="0.55000000000000004">
      <c r="C28" s="18" t="s">
        <v>13</v>
      </c>
      <c r="D28" s="4"/>
      <c r="E28" s="39">
        <v>35835.819900000039</v>
      </c>
      <c r="F28" s="39">
        <v>42075.759499999949</v>
      </c>
      <c r="G28" s="28">
        <f t="shared" si="3"/>
        <v>0.17412576626996343</v>
      </c>
      <c r="I28" s="37">
        <v>6210.2814700000017</v>
      </c>
      <c r="J28" s="37">
        <v>3057.1679500000046</v>
      </c>
      <c r="K28" s="28">
        <f t="shared" si="4"/>
        <v>-0.50772473602553092</v>
      </c>
      <c r="M28" s="27">
        <v>42046.10137000004</v>
      </c>
      <c r="N28" s="27">
        <v>45132.927449999952</v>
      </c>
      <c r="O28" s="28">
        <f t="shared" si="5"/>
        <v>7.3415274649039561E-2</v>
      </c>
    </row>
    <row r="29" spans="1:16" ht="12" customHeight="1" x14ac:dyDescent="0.55000000000000004">
      <c r="C29" s="4" t="s">
        <v>16</v>
      </c>
      <c r="D29" s="4"/>
      <c r="E29" s="38">
        <v>35694.298109999967</v>
      </c>
      <c r="F29" s="38">
        <v>40572.55533999997</v>
      </c>
      <c r="G29" s="26">
        <f t="shared" si="3"/>
        <v>0.13666768891116898</v>
      </c>
      <c r="I29" s="36">
        <v>6315.8522200000107</v>
      </c>
      <c r="J29" s="36">
        <v>-318.23987000000017</v>
      </c>
      <c r="K29" s="26">
        <f t="shared" si="4"/>
        <v>-1.0503874788254624</v>
      </c>
      <c r="M29" s="21">
        <v>42010.150329999975</v>
      </c>
      <c r="N29" s="21">
        <v>40254.315469999972</v>
      </c>
      <c r="O29" s="26">
        <f t="shared" si="5"/>
        <v>-4.1795490999377335E-2</v>
      </c>
    </row>
    <row r="30" spans="1:16" ht="12" customHeight="1" x14ac:dyDescent="0.55000000000000004">
      <c r="C30" s="4" t="s">
        <v>17</v>
      </c>
      <c r="D30" s="4"/>
      <c r="E30" s="38">
        <v>42335.352460000046</v>
      </c>
      <c r="F30" s="38">
        <v>49300.392139999982</v>
      </c>
      <c r="G30" s="26">
        <f t="shared" si="3"/>
        <v>0.16452064941660174</v>
      </c>
      <c r="I30" s="36">
        <v>7430.2841300000046</v>
      </c>
      <c r="J30" s="36">
        <v>441.4014499999999</v>
      </c>
      <c r="K30" s="26">
        <f t="shared" si="4"/>
        <v>-0.94059427038357413</v>
      </c>
      <c r="M30" s="21">
        <v>49765.636590000053</v>
      </c>
      <c r="N30" s="21">
        <v>49741.793589999979</v>
      </c>
      <c r="O30" s="26">
        <f t="shared" si="5"/>
        <v>-4.7910569689898325E-4</v>
      </c>
    </row>
    <row r="31" spans="1:16" ht="12" customHeight="1" x14ac:dyDescent="0.55000000000000004">
      <c r="C31" s="18" t="s">
        <v>18</v>
      </c>
      <c r="D31" s="4"/>
      <c r="E31" s="39"/>
      <c r="F31" s="39"/>
      <c r="G31" s="28" t="str">
        <f t="shared" si="3"/>
        <v/>
      </c>
      <c r="I31" s="37"/>
      <c r="J31" s="37"/>
      <c r="K31" s="28" t="str">
        <f t="shared" si="4"/>
        <v/>
      </c>
      <c r="M31" s="27"/>
      <c r="N31" s="27"/>
      <c r="O31" s="28" t="str">
        <f t="shared" si="5"/>
        <v/>
      </c>
    </row>
    <row r="32" spans="1:16" ht="12" customHeight="1" x14ac:dyDescent="0.55000000000000004">
      <c r="C32" s="4" t="s">
        <v>19</v>
      </c>
      <c r="D32" s="4"/>
      <c r="E32" s="38"/>
      <c r="F32" s="38"/>
      <c r="G32" s="26" t="str">
        <f t="shared" si="3"/>
        <v/>
      </c>
      <c r="I32" s="36"/>
      <c r="J32" s="36"/>
      <c r="K32" s="26" t="str">
        <f t="shared" si="4"/>
        <v/>
      </c>
      <c r="M32" s="21"/>
      <c r="N32" s="21"/>
      <c r="O32" s="26" t="str">
        <f t="shared" si="5"/>
        <v/>
      </c>
    </row>
    <row r="33" spans="1:15" ht="12" customHeight="1" x14ac:dyDescent="0.55000000000000004">
      <c r="C33" s="4" t="s">
        <v>20</v>
      </c>
      <c r="D33" s="4"/>
      <c r="E33" s="38"/>
      <c r="F33" s="38"/>
      <c r="G33" s="26" t="str">
        <f t="shared" si="3"/>
        <v/>
      </c>
      <c r="I33" s="36"/>
      <c r="J33" s="36"/>
      <c r="K33" s="26" t="str">
        <f t="shared" si="4"/>
        <v/>
      </c>
      <c r="M33" s="21"/>
      <c r="N33" s="21"/>
      <c r="O33" s="26" t="str">
        <f t="shared" si="5"/>
        <v/>
      </c>
    </row>
    <row r="34" spans="1:15" ht="12" customHeight="1" x14ac:dyDescent="0.55000000000000004">
      <c r="C34" s="18" t="s">
        <v>21</v>
      </c>
      <c r="D34" s="4"/>
      <c r="E34" s="39"/>
      <c r="F34" s="39"/>
      <c r="G34" s="28" t="str">
        <f t="shared" si="3"/>
        <v/>
      </c>
      <c r="I34" s="37"/>
      <c r="J34" s="37"/>
      <c r="K34" s="28" t="str">
        <f t="shared" si="4"/>
        <v/>
      </c>
      <c r="M34" s="27"/>
      <c r="N34" s="27"/>
      <c r="O34" s="28" t="str">
        <f t="shared" si="5"/>
        <v/>
      </c>
    </row>
    <row r="35" spans="1:15" ht="12" customHeight="1" x14ac:dyDescent="0.55000000000000004">
      <c r="C35" s="4" t="s">
        <v>22</v>
      </c>
      <c r="D35" s="4"/>
      <c r="E35" s="38"/>
      <c r="F35" s="38"/>
      <c r="G35" s="26" t="str">
        <f t="shared" si="3"/>
        <v/>
      </c>
      <c r="I35" s="36"/>
      <c r="J35" s="36"/>
      <c r="K35" s="26" t="str">
        <f t="shared" si="4"/>
        <v/>
      </c>
      <c r="M35" s="21"/>
      <c r="N35" s="21"/>
      <c r="O35" s="26" t="str">
        <f t="shared" si="5"/>
        <v/>
      </c>
    </row>
    <row r="36" spans="1:15" ht="12" customHeight="1" x14ac:dyDescent="0.55000000000000004">
      <c r="C36" s="4" t="s">
        <v>23</v>
      </c>
      <c r="D36" s="4"/>
      <c r="E36" s="38"/>
      <c r="F36" s="38"/>
      <c r="G36" s="26" t="str">
        <f t="shared" si="3"/>
        <v/>
      </c>
      <c r="I36" s="36"/>
      <c r="J36" s="36"/>
      <c r="K36" s="26" t="str">
        <f t="shared" si="4"/>
        <v/>
      </c>
      <c r="M36" s="21"/>
      <c r="N36" s="21"/>
      <c r="O36" s="26" t="str">
        <f t="shared" si="5"/>
        <v/>
      </c>
    </row>
    <row r="37" spans="1:15" ht="12" customHeight="1" x14ac:dyDescent="0.55000000000000004">
      <c r="C37" s="18" t="s">
        <v>24</v>
      </c>
      <c r="D37" s="18"/>
      <c r="E37" s="39"/>
      <c r="F37" s="39"/>
      <c r="G37" s="28" t="str">
        <f t="shared" si="3"/>
        <v/>
      </c>
      <c r="I37" s="37"/>
      <c r="J37" s="37"/>
      <c r="K37" s="28" t="str">
        <f t="shared" si="4"/>
        <v/>
      </c>
      <c r="M37" s="27"/>
      <c r="N37" s="27"/>
      <c r="O37" s="28" t="str">
        <f t="shared" si="5"/>
        <v/>
      </c>
    </row>
    <row r="38" spans="1:15" ht="12" customHeight="1" x14ac:dyDescent="0.55000000000000004">
      <c r="C38" s="29" t="s">
        <v>40</v>
      </c>
      <c r="D38" s="8"/>
      <c r="E38" s="30">
        <f>IF(E28="","",(SUM(E26:E28)))</f>
        <v>96091.47927000004</v>
      </c>
      <c r="F38" s="30">
        <f>IF(F28="","",(SUM(F26:F28)))</f>
        <v>104840.17484999995</v>
      </c>
      <c r="G38" s="31">
        <f t="shared" si="3"/>
        <v>9.1045487554808346E-2</v>
      </c>
      <c r="H38" s="32"/>
      <c r="I38" s="30">
        <f>IF(I28="","",(SUM(I26:I28)))</f>
        <v>16939.63611000001</v>
      </c>
      <c r="J38" s="30">
        <f>IF(J28="","",(SUM(J26:J28)))</f>
        <v>12959.146430000024</v>
      </c>
      <c r="K38" s="31">
        <f t="shared" si="4"/>
        <v>-0.23498082568905806</v>
      </c>
      <c r="L38" s="32"/>
      <c r="M38" s="30">
        <f>IF(M28="","",(SUM(M26:M28)))</f>
        <v>113031.11538000006</v>
      </c>
      <c r="N38" s="30">
        <f>IF(N28="","",(SUM(N26:N28)))</f>
        <v>117799.32127999997</v>
      </c>
      <c r="O38" s="31">
        <f t="shared" si="5"/>
        <v>4.2184896468283536E-2</v>
      </c>
    </row>
    <row r="39" spans="1:15" ht="12" customHeight="1" x14ac:dyDescent="0.55000000000000004">
      <c r="C39" s="29" t="s">
        <v>41</v>
      </c>
      <c r="D39" s="8"/>
      <c r="E39" s="30" t="str">
        <f>IF(E31="","",(SUM(E29:E31)))</f>
        <v/>
      </c>
      <c r="F39" s="30" t="str">
        <f>IF(F31="","",(SUM(F29:F31)))</f>
        <v/>
      </c>
      <c r="G39" s="31" t="str">
        <f t="shared" si="3"/>
        <v/>
      </c>
      <c r="H39" s="32"/>
      <c r="I39" s="30" t="str">
        <f>IF(I31="","",(SUM(I29:I31)))</f>
        <v/>
      </c>
      <c r="J39" s="30" t="str">
        <f>IF(J31="","",(SUM(J29:J31)))</f>
        <v/>
      </c>
      <c r="K39" s="31" t="str">
        <f t="shared" si="4"/>
        <v/>
      </c>
      <c r="L39" s="32"/>
      <c r="M39" s="30" t="str">
        <f>IF(M31="","",(SUM(M29:M31)))</f>
        <v/>
      </c>
      <c r="N39" s="30" t="str">
        <f>IF(N31="","",(SUM(N29:N31)))</f>
        <v/>
      </c>
      <c r="O39" s="31" t="str">
        <f t="shared" si="5"/>
        <v/>
      </c>
    </row>
    <row r="40" spans="1:15" ht="12" customHeight="1" x14ac:dyDescent="0.55000000000000004">
      <c r="C40" s="29" t="s">
        <v>42</v>
      </c>
      <c r="D40" s="8"/>
      <c r="E40" s="30" t="str">
        <f>IF(E34="","",(SUM(E32:E34)))</f>
        <v/>
      </c>
      <c r="F40" s="30" t="str">
        <f>IF(F34="","",(SUM(F32:F34)))</f>
        <v/>
      </c>
      <c r="G40" s="31" t="str">
        <f t="shared" si="3"/>
        <v/>
      </c>
      <c r="H40" s="32"/>
      <c r="I40" s="30" t="str">
        <f>IF(I34="","",(SUM(I32:I34)))</f>
        <v/>
      </c>
      <c r="J40" s="30" t="str">
        <f>IF(J34="","",(SUM(J32:J34)))</f>
        <v/>
      </c>
      <c r="K40" s="31" t="str">
        <f t="shared" si="4"/>
        <v/>
      </c>
      <c r="L40" s="32"/>
      <c r="M40" s="30" t="str">
        <f>IF(M34="","",(SUM(M32:M34)))</f>
        <v/>
      </c>
      <c r="N40" s="30" t="str">
        <f>IF(N34="","",(SUM(N32:N34)))</f>
        <v/>
      </c>
      <c r="O40" s="31" t="str">
        <f t="shared" si="5"/>
        <v/>
      </c>
    </row>
    <row r="41" spans="1:15" ht="12" customHeight="1" x14ac:dyDescent="0.55000000000000004">
      <c r="C41" s="29" t="s">
        <v>45</v>
      </c>
      <c r="D41" s="8"/>
      <c r="E41" s="30" t="str">
        <f>IF(E37="","",(SUM(E35:E37)))</f>
        <v/>
      </c>
      <c r="F41" s="30" t="str">
        <f>IF(F37="","",(SUM(F35:F37)))</f>
        <v/>
      </c>
      <c r="G41" s="31" t="str">
        <f t="shared" si="3"/>
        <v/>
      </c>
      <c r="H41" s="32"/>
      <c r="I41" s="30" t="str">
        <f>IF(I37="","",(SUM(I35:I37)))</f>
        <v/>
      </c>
      <c r="J41" s="30" t="str">
        <f>IF(J37="","",(SUM(J35:J37)))</f>
        <v/>
      </c>
      <c r="K41" s="31" t="str">
        <f t="shared" si="4"/>
        <v/>
      </c>
      <c r="L41" s="32"/>
      <c r="M41" s="30" t="str">
        <f>IF(M37="","",(SUM(M35:M37)))</f>
        <v/>
      </c>
      <c r="N41" s="30" t="str">
        <f>IF(N37="","",(SUM(N35:N37)))</f>
        <v/>
      </c>
      <c r="O41" s="31" t="str">
        <f t="shared" si="5"/>
        <v/>
      </c>
    </row>
    <row r="42" spans="1:15" ht="12" customHeight="1" x14ac:dyDescent="0.55000000000000004">
      <c r="C42" s="33" t="s">
        <v>44</v>
      </c>
      <c r="D42" s="8"/>
      <c r="E42" s="34">
        <f>+SUM(E26:E37)</f>
        <v>174121.12984000007</v>
      </c>
      <c r="F42" s="34">
        <f>+SUM(F26:F37)</f>
        <v>194713.1223299999</v>
      </c>
      <c r="G42" s="35">
        <f t="shared" si="3"/>
        <v>0.11826245619312151</v>
      </c>
      <c r="H42" s="32"/>
      <c r="I42" s="34">
        <f>+SUM(I26:I37)</f>
        <v>30685.772460000026</v>
      </c>
      <c r="J42" s="34">
        <f>+SUM(J26:J37)</f>
        <v>13082.308010000024</v>
      </c>
      <c r="K42" s="35">
        <f t="shared" si="4"/>
        <v>-0.57366861052452656</v>
      </c>
      <c r="L42" s="32"/>
      <c r="M42" s="34">
        <f>+SUM(M26:M37)</f>
        <v>204806.90230000007</v>
      </c>
      <c r="N42" s="34">
        <f>+SUM(N26:N37)</f>
        <v>207795.43033999993</v>
      </c>
      <c r="O42" s="35">
        <f t="shared" si="5"/>
        <v>1.4591930283786428E-2</v>
      </c>
    </row>
    <row r="45" spans="1:15" ht="12" customHeight="1" x14ac:dyDescent="0.55000000000000004">
      <c r="A45" s="13" t="s">
        <v>30</v>
      </c>
      <c r="C45" s="4" t="s">
        <v>15</v>
      </c>
      <c r="D45" s="4"/>
      <c r="E45" s="36">
        <v>24582.579590000005</v>
      </c>
      <c r="F45" s="36">
        <v>25279.021660000039</v>
      </c>
      <c r="G45" s="26">
        <f>IF(E45="","",((F45-E45)/E45))</f>
        <v>2.8330715556122543E-2</v>
      </c>
      <c r="I45" s="36">
        <v>3943.2423799999974</v>
      </c>
      <c r="J45" s="36">
        <v>4212.4199599999938</v>
      </c>
      <c r="K45" s="26">
        <f>IF(I45="","",((J45-I45)/I45))</f>
        <v>6.8263006444964358E-2</v>
      </c>
      <c r="M45" s="21">
        <v>28525.821970000001</v>
      </c>
      <c r="N45" s="21">
        <v>29491.441620000034</v>
      </c>
      <c r="O45" s="26">
        <f>IF(M45="","",((N45-M45)/M45))</f>
        <v>3.3850721322440942E-2</v>
      </c>
    </row>
    <row r="46" spans="1:15" ht="12" customHeight="1" x14ac:dyDescent="0.55000000000000004">
      <c r="C46" s="4" t="s">
        <v>14</v>
      </c>
      <c r="D46" s="4"/>
      <c r="E46" s="36">
        <v>24750.740670000017</v>
      </c>
      <c r="F46" s="36">
        <v>25608.443950000001</v>
      </c>
      <c r="G46" s="26">
        <f t="shared" ref="G46:G61" si="6">IF(E46="","",((F46-E46)/E46))</f>
        <v>3.4653640932838507E-2</v>
      </c>
      <c r="I46" s="36">
        <v>4184.582780000007</v>
      </c>
      <c r="J46" s="36">
        <v>4319.9073799999987</v>
      </c>
      <c r="K46" s="26">
        <f t="shared" ref="K46:K61" si="7">IF(I46="","",((J46-I46)/I46))</f>
        <v>3.2338851234289957E-2</v>
      </c>
      <c r="M46" s="21">
        <v>28935.323450000025</v>
      </c>
      <c r="N46" s="21">
        <v>29928.351329999998</v>
      </c>
      <c r="O46" s="26">
        <f t="shared" ref="O46:O61" si="8">IF(M46="","",((N46-M46)/M46))</f>
        <v>3.4318879542366808E-2</v>
      </c>
    </row>
    <row r="47" spans="1:15" ht="12" customHeight="1" x14ac:dyDescent="0.55000000000000004">
      <c r="C47" s="18" t="s">
        <v>13</v>
      </c>
      <c r="D47" s="4"/>
      <c r="E47" s="37">
        <v>29086.938099999981</v>
      </c>
      <c r="F47" s="37">
        <v>34022.843699999961</v>
      </c>
      <c r="G47" s="28">
        <f t="shared" si="6"/>
        <v>0.16969491883368717</v>
      </c>
      <c r="I47" s="37">
        <v>4911.9190800000015</v>
      </c>
      <c r="J47" s="37">
        <v>2105.9281700000051</v>
      </c>
      <c r="K47" s="28">
        <f t="shared" si="7"/>
        <v>-0.57126163202183611</v>
      </c>
      <c r="M47" s="27">
        <v>33998.857179999985</v>
      </c>
      <c r="N47" s="27">
        <v>36128.771869999968</v>
      </c>
      <c r="O47" s="28">
        <f t="shared" si="8"/>
        <v>6.2646655407374019E-2</v>
      </c>
    </row>
    <row r="48" spans="1:15" ht="12" customHeight="1" x14ac:dyDescent="0.55000000000000004">
      <c r="C48" s="4" t="s">
        <v>16</v>
      </c>
      <c r="D48" s="4"/>
      <c r="E48" s="36">
        <v>28552.051239999935</v>
      </c>
      <c r="F48" s="36">
        <v>33243.08562999998</v>
      </c>
      <c r="G48" s="26">
        <f t="shared" si="6"/>
        <v>0.16429763138797362</v>
      </c>
      <c r="I48" s="36">
        <v>4409.9268500000035</v>
      </c>
      <c r="J48" s="36">
        <v>39.685440000000021</v>
      </c>
      <c r="K48" s="26">
        <f t="shared" si="7"/>
        <v>-0.99100088474256665</v>
      </c>
      <c r="M48" s="21">
        <v>32961.978089999939</v>
      </c>
      <c r="N48" s="21">
        <v>33282.771069999981</v>
      </c>
      <c r="O48" s="26">
        <f t="shared" si="8"/>
        <v>9.7322126458595261E-3</v>
      </c>
    </row>
    <row r="49" spans="1:15" ht="12" customHeight="1" x14ac:dyDescent="0.55000000000000004">
      <c r="C49" s="4" t="s">
        <v>17</v>
      </c>
      <c r="D49" s="4"/>
      <c r="E49" s="36">
        <v>34950.343270000005</v>
      </c>
      <c r="F49" s="36">
        <v>47026.67273999998</v>
      </c>
      <c r="G49" s="26">
        <f t="shared" si="6"/>
        <v>0.34552820774054654</v>
      </c>
      <c r="I49" s="36">
        <v>4922.8127899999972</v>
      </c>
      <c r="J49" s="36">
        <v>946.75352999999973</v>
      </c>
      <c r="K49" s="26">
        <f t="shared" si="7"/>
        <v>-0.80768037087999833</v>
      </c>
      <c r="M49" s="21">
        <v>39873.156060000001</v>
      </c>
      <c r="N49" s="21">
        <v>47973.426269999982</v>
      </c>
      <c r="O49" s="26">
        <f t="shared" si="8"/>
        <v>0.20315096697665272</v>
      </c>
    </row>
    <row r="50" spans="1:15" ht="12" customHeight="1" x14ac:dyDescent="0.55000000000000004">
      <c r="C50" s="18" t="s">
        <v>18</v>
      </c>
      <c r="D50" s="4"/>
      <c r="E50" s="37"/>
      <c r="F50" s="37"/>
      <c r="G50" s="28" t="str">
        <f t="shared" si="6"/>
        <v/>
      </c>
      <c r="I50" s="37"/>
      <c r="J50" s="37"/>
      <c r="K50" s="28" t="str">
        <f t="shared" si="7"/>
        <v/>
      </c>
      <c r="M50" s="27"/>
      <c r="N50" s="27"/>
      <c r="O50" s="28" t="str">
        <f t="shared" si="8"/>
        <v/>
      </c>
    </row>
    <row r="51" spans="1:15" ht="12" customHeight="1" x14ac:dyDescent="0.55000000000000004">
      <c r="C51" s="4" t="s">
        <v>19</v>
      </c>
      <c r="D51" s="4"/>
      <c r="E51" s="36"/>
      <c r="F51" s="36"/>
      <c r="G51" s="26" t="str">
        <f t="shared" si="6"/>
        <v/>
      </c>
      <c r="I51" s="36"/>
      <c r="J51" s="36"/>
      <c r="K51" s="26" t="str">
        <f t="shared" si="7"/>
        <v/>
      </c>
      <c r="M51" s="21"/>
      <c r="N51" s="21"/>
      <c r="O51" s="26" t="str">
        <f t="shared" si="8"/>
        <v/>
      </c>
    </row>
    <row r="52" spans="1:15" ht="12" customHeight="1" x14ac:dyDescent="0.55000000000000004">
      <c r="C52" s="4" t="s">
        <v>20</v>
      </c>
      <c r="D52" s="4"/>
      <c r="E52" s="36"/>
      <c r="F52" s="36"/>
      <c r="G52" s="26" t="str">
        <f t="shared" si="6"/>
        <v/>
      </c>
      <c r="I52" s="36"/>
      <c r="J52" s="36"/>
      <c r="K52" s="26" t="str">
        <f t="shared" si="7"/>
        <v/>
      </c>
      <c r="M52" s="21"/>
      <c r="N52" s="21"/>
      <c r="O52" s="26" t="str">
        <f t="shared" si="8"/>
        <v/>
      </c>
    </row>
    <row r="53" spans="1:15" ht="12" customHeight="1" x14ac:dyDescent="0.55000000000000004">
      <c r="C53" s="18" t="s">
        <v>21</v>
      </c>
      <c r="D53" s="4"/>
      <c r="E53" s="37"/>
      <c r="F53" s="37"/>
      <c r="G53" s="28" t="str">
        <f t="shared" si="6"/>
        <v/>
      </c>
      <c r="I53" s="37"/>
      <c r="J53" s="37"/>
      <c r="K53" s="28" t="str">
        <f t="shared" si="7"/>
        <v/>
      </c>
      <c r="M53" s="27"/>
      <c r="N53" s="27"/>
      <c r="O53" s="28" t="str">
        <f t="shared" si="8"/>
        <v/>
      </c>
    </row>
    <row r="54" spans="1:15" ht="12" customHeight="1" x14ac:dyDescent="0.55000000000000004">
      <c r="C54" s="4" t="s">
        <v>22</v>
      </c>
      <c r="D54" s="4"/>
      <c r="E54" s="36"/>
      <c r="F54" s="36"/>
      <c r="G54" s="26" t="str">
        <f t="shared" si="6"/>
        <v/>
      </c>
      <c r="I54" s="36"/>
      <c r="J54" s="36"/>
      <c r="K54" s="26" t="str">
        <f t="shared" si="7"/>
        <v/>
      </c>
      <c r="M54" s="21"/>
      <c r="N54" s="21"/>
      <c r="O54" s="26" t="str">
        <f t="shared" si="8"/>
        <v/>
      </c>
    </row>
    <row r="55" spans="1:15" ht="12" customHeight="1" x14ac:dyDescent="0.55000000000000004">
      <c r="C55" s="4" t="s">
        <v>23</v>
      </c>
      <c r="D55" s="4"/>
      <c r="E55" s="36"/>
      <c r="F55" s="36"/>
      <c r="G55" s="26" t="str">
        <f t="shared" si="6"/>
        <v/>
      </c>
      <c r="I55" s="36"/>
      <c r="J55" s="36"/>
      <c r="K55" s="26" t="str">
        <f t="shared" si="7"/>
        <v/>
      </c>
      <c r="M55" s="21"/>
      <c r="N55" s="21"/>
      <c r="O55" s="26" t="str">
        <f t="shared" si="8"/>
        <v/>
      </c>
    </row>
    <row r="56" spans="1:15" ht="12" customHeight="1" x14ac:dyDescent="0.55000000000000004">
      <c r="C56" s="18" t="s">
        <v>24</v>
      </c>
      <c r="D56" s="18"/>
      <c r="E56" s="37"/>
      <c r="F56" s="37"/>
      <c r="G56" s="28" t="str">
        <f t="shared" si="6"/>
        <v/>
      </c>
      <c r="I56" s="37"/>
      <c r="J56" s="37"/>
      <c r="K56" s="28" t="str">
        <f t="shared" si="7"/>
        <v/>
      </c>
      <c r="M56" s="27"/>
      <c r="N56" s="27"/>
      <c r="O56" s="28" t="str">
        <f t="shared" si="8"/>
        <v/>
      </c>
    </row>
    <row r="57" spans="1:15" ht="12" customHeight="1" x14ac:dyDescent="0.55000000000000004">
      <c r="C57" s="29" t="s">
        <v>40</v>
      </c>
      <c r="D57" s="8"/>
      <c r="E57" s="30">
        <f>IF(E47="","",(SUM(E45:E47)))</f>
        <v>78420.258360000007</v>
      </c>
      <c r="F57" s="30">
        <f>IF(F47="","",(SUM(F45:F47)))</f>
        <v>84910.309310000011</v>
      </c>
      <c r="G57" s="31">
        <f t="shared" si="6"/>
        <v>8.2759877176206795E-2</v>
      </c>
      <c r="H57" s="32"/>
      <c r="I57" s="30">
        <f>IF(I47="","",(SUM(I45:I47)))</f>
        <v>13039.744240000005</v>
      </c>
      <c r="J57" s="30">
        <f>IF(J47="","",(SUM(J45:J47)))</f>
        <v>10638.255509999997</v>
      </c>
      <c r="K57" s="31">
        <f t="shared" si="7"/>
        <v>-0.1841668583217555</v>
      </c>
      <c r="L57" s="32"/>
      <c r="M57" s="30">
        <f>IF(M47="","",(SUM(M45:M47)))</f>
        <v>91460.002600000007</v>
      </c>
      <c r="N57" s="30">
        <f>IF(N47="","",(SUM(N45:N47)))</f>
        <v>95548.56482</v>
      </c>
      <c r="O57" s="31">
        <f t="shared" si="8"/>
        <v>4.4703281257068239E-2</v>
      </c>
    </row>
    <row r="58" spans="1:15" ht="12" customHeight="1" x14ac:dyDescent="0.55000000000000004">
      <c r="C58" s="29" t="s">
        <v>41</v>
      </c>
      <c r="D58" s="8"/>
      <c r="E58" s="30" t="str">
        <f>IF(E50="","",(SUM(E48:E50)))</f>
        <v/>
      </c>
      <c r="F58" s="30" t="str">
        <f>IF(F50="","",(SUM(F48:F50)))</f>
        <v/>
      </c>
      <c r="G58" s="31" t="str">
        <f t="shared" si="6"/>
        <v/>
      </c>
      <c r="H58" s="32"/>
      <c r="I58" s="30" t="str">
        <f>IF(I50="","",(SUM(I48:I50)))</f>
        <v/>
      </c>
      <c r="J58" s="30" t="str">
        <f>IF(J50="","",(SUM(J48:J50)))</f>
        <v/>
      </c>
      <c r="K58" s="31" t="str">
        <f t="shared" si="7"/>
        <v/>
      </c>
      <c r="L58" s="32"/>
      <c r="M58" s="30" t="str">
        <f>IF(M50="","",(SUM(M48:M50)))</f>
        <v/>
      </c>
      <c r="N58" s="30" t="str">
        <f>IF(N50="","",(SUM(N48:N50)))</f>
        <v/>
      </c>
      <c r="O58" s="31" t="str">
        <f t="shared" si="8"/>
        <v/>
      </c>
    </row>
    <row r="59" spans="1:15" ht="12" customHeight="1" x14ac:dyDescent="0.55000000000000004">
      <c r="C59" s="29" t="s">
        <v>42</v>
      </c>
      <c r="D59" s="8"/>
      <c r="E59" s="30" t="str">
        <f>IF(E53="","",(SUM(E51:E53)))</f>
        <v/>
      </c>
      <c r="F59" s="30" t="str">
        <f>IF(F53="","",(SUM(F51:F53)))</f>
        <v/>
      </c>
      <c r="G59" s="31" t="str">
        <f t="shared" si="6"/>
        <v/>
      </c>
      <c r="H59" s="32"/>
      <c r="I59" s="30" t="str">
        <f>IF(I53="","",(SUM(I51:I53)))</f>
        <v/>
      </c>
      <c r="J59" s="30" t="str">
        <f>IF(J53="","",(SUM(J51:J53)))</f>
        <v/>
      </c>
      <c r="K59" s="31" t="str">
        <f t="shared" si="7"/>
        <v/>
      </c>
      <c r="L59" s="32"/>
      <c r="M59" s="30" t="str">
        <f>IF(M53="","",(SUM(M51:M53)))</f>
        <v/>
      </c>
      <c r="N59" s="30" t="str">
        <f>IF(N53="","",(SUM(N51:N53)))</f>
        <v/>
      </c>
      <c r="O59" s="31" t="str">
        <f t="shared" si="8"/>
        <v/>
      </c>
    </row>
    <row r="60" spans="1:15" ht="12" customHeight="1" x14ac:dyDescent="0.55000000000000004">
      <c r="C60" s="29" t="s">
        <v>45</v>
      </c>
      <c r="D60" s="8"/>
      <c r="E60" s="30" t="str">
        <f>IF(E56="","",(SUM(E54:E56)))</f>
        <v/>
      </c>
      <c r="F60" s="30" t="str">
        <f>IF(F56="","",(SUM(F54:F56)))</f>
        <v/>
      </c>
      <c r="G60" s="31" t="str">
        <f t="shared" si="6"/>
        <v/>
      </c>
      <c r="H60" s="32"/>
      <c r="I60" s="30" t="str">
        <f>IF(I56="","",(SUM(I54:I56)))</f>
        <v/>
      </c>
      <c r="J60" s="30" t="str">
        <f>IF(J56="","",(SUM(J54:J56)))</f>
        <v/>
      </c>
      <c r="K60" s="31" t="str">
        <f t="shared" si="7"/>
        <v/>
      </c>
      <c r="L60" s="32"/>
      <c r="M60" s="30" t="str">
        <f>IF(M56="","",(SUM(M54:M56)))</f>
        <v/>
      </c>
      <c r="N60" s="30" t="str">
        <f>IF(N56="","",(SUM(N54:N56)))</f>
        <v/>
      </c>
      <c r="O60" s="31" t="str">
        <f t="shared" si="8"/>
        <v/>
      </c>
    </row>
    <row r="61" spans="1:15" ht="12" customHeight="1" x14ac:dyDescent="0.55000000000000004">
      <c r="C61" s="33" t="s">
        <v>44</v>
      </c>
      <c r="D61" s="8"/>
      <c r="E61" s="34">
        <f>+SUM(E45:E56)</f>
        <v>141922.65286999996</v>
      </c>
      <c r="F61" s="34">
        <f>+SUM(F45:F56)</f>
        <v>165180.06767999998</v>
      </c>
      <c r="G61" s="35">
        <f t="shared" si="6"/>
        <v>0.16387387312512841</v>
      </c>
      <c r="H61" s="32"/>
      <c r="I61" s="34">
        <f>+SUM(I45:I56)</f>
        <v>22372.483880000007</v>
      </c>
      <c r="J61" s="34">
        <f>+SUM(J45:J56)</f>
        <v>11624.694479999996</v>
      </c>
      <c r="K61" s="35">
        <f t="shared" si="7"/>
        <v>-0.48040215193128599</v>
      </c>
      <c r="L61" s="32"/>
      <c r="M61" s="34">
        <f>+SUM(M45:M56)</f>
        <v>164295.13674999995</v>
      </c>
      <c r="N61" s="34">
        <f>+SUM(N45:N56)</f>
        <v>176804.76215999998</v>
      </c>
      <c r="O61" s="35">
        <f t="shared" si="8"/>
        <v>7.6141178962803605E-2</v>
      </c>
    </row>
    <row r="64" spans="1:15" ht="12" customHeight="1" x14ac:dyDescent="0.55000000000000004">
      <c r="A64" s="13" t="s">
        <v>31</v>
      </c>
      <c r="C64" s="4" t="s">
        <v>15</v>
      </c>
      <c r="D64" s="4"/>
      <c r="E64" s="36">
        <v>224933.56168000004</v>
      </c>
      <c r="F64" s="36">
        <v>234554.24932000015</v>
      </c>
      <c r="G64" s="26">
        <f>IF(E64="","",((F64-E64)/E64))</f>
        <v>4.277124128629102E-2</v>
      </c>
      <c r="I64" s="36">
        <v>40168.456049999979</v>
      </c>
      <c r="J64" s="36">
        <v>38407.600800000007</v>
      </c>
      <c r="K64" s="26">
        <f>IF(I64="","",((J64-I64)/I64))</f>
        <v>-4.3836767034514196E-2</v>
      </c>
      <c r="M64" s="21">
        <v>279145.33263000002</v>
      </c>
      <c r="N64" s="21">
        <v>287335.54558000015</v>
      </c>
      <c r="O64" s="26">
        <f>IF(M64="","",((N64-M64)/M64))</f>
        <v>2.9340318438553472E-2</v>
      </c>
    </row>
    <row r="65" spans="3:15" ht="12" customHeight="1" x14ac:dyDescent="0.55000000000000004">
      <c r="C65" s="4" t="s">
        <v>14</v>
      </c>
      <c r="D65" s="4"/>
      <c r="E65" s="36">
        <v>251407.62950000021</v>
      </c>
      <c r="F65" s="36">
        <v>256299.92361999984</v>
      </c>
      <c r="G65" s="26">
        <f t="shared" ref="G65:G80" si="9">IF(E65="","",((F65-E65)/E65))</f>
        <v>1.9459608802363824E-2</v>
      </c>
      <c r="I65" s="36">
        <v>41465.831199999993</v>
      </c>
      <c r="J65" s="36">
        <v>41641.567209999994</v>
      </c>
      <c r="K65" s="26">
        <f t="shared" ref="K65:K80" si="10">IF(I65="","",((J65-I65)/I65))</f>
        <v>4.2380920607230123E-3</v>
      </c>
      <c r="M65" s="21">
        <v>309780.55590000021</v>
      </c>
      <c r="N65" s="21">
        <v>315004.52200999984</v>
      </c>
      <c r="O65" s="26">
        <f t="shared" ref="O65:O80" si="11">IF(M65="","",((N65-M65)/M65))</f>
        <v>1.6863440943937005E-2</v>
      </c>
    </row>
    <row r="66" spans="3:15" ht="12" customHeight="1" x14ac:dyDescent="0.55000000000000004">
      <c r="C66" s="18" t="s">
        <v>13</v>
      </c>
      <c r="D66" s="4"/>
      <c r="E66" s="37">
        <v>346424.44432000053</v>
      </c>
      <c r="F66" s="37">
        <v>384671.69014999951</v>
      </c>
      <c r="G66" s="28">
        <f t="shared" si="9"/>
        <v>0.11040573624957334</v>
      </c>
      <c r="I66" s="37">
        <v>51487.06942000008</v>
      </c>
      <c r="J66" s="37">
        <v>24279.608999999957</v>
      </c>
      <c r="K66" s="28">
        <f t="shared" si="10"/>
        <v>-0.52843288084738849</v>
      </c>
      <c r="M66" s="27">
        <v>415146.44044000062</v>
      </c>
      <c r="N66" s="27">
        <v>425059.02465999947</v>
      </c>
      <c r="O66" s="28">
        <f t="shared" si="11"/>
        <v>2.3877319553776782E-2</v>
      </c>
    </row>
    <row r="67" spans="3:15" ht="12" customHeight="1" x14ac:dyDescent="0.55000000000000004">
      <c r="C67" s="4" t="s">
        <v>16</v>
      </c>
      <c r="D67" s="4"/>
      <c r="E67" s="36">
        <v>377157.27835999953</v>
      </c>
      <c r="F67" s="36">
        <v>404413.27483000036</v>
      </c>
      <c r="G67" s="26">
        <f t="shared" si="9"/>
        <v>7.2266924261726082E-2</v>
      </c>
      <c r="I67" s="36">
        <v>51500.971160000023</v>
      </c>
      <c r="J67" s="36">
        <v>-1437.3502600000024</v>
      </c>
      <c r="K67" s="26">
        <f t="shared" si="10"/>
        <v>-1.027909187489582</v>
      </c>
      <c r="M67" s="21">
        <v>447584.10719999956</v>
      </c>
      <c r="N67" s="21">
        <v>415021.0203100004</v>
      </c>
      <c r="O67" s="26">
        <f t="shared" si="11"/>
        <v>-7.2753000757126068E-2</v>
      </c>
    </row>
    <row r="68" spans="3:15" ht="12" customHeight="1" x14ac:dyDescent="0.55000000000000004">
      <c r="C68" s="4" t="s">
        <v>17</v>
      </c>
      <c r="D68" s="4"/>
      <c r="E68" s="36">
        <v>447487.38501000032</v>
      </c>
      <c r="F68" s="36">
        <v>469534.4072300003</v>
      </c>
      <c r="G68" s="26">
        <f t="shared" si="9"/>
        <v>4.9268477634307577E-2</v>
      </c>
      <c r="I68" s="36">
        <v>58220.82925999997</v>
      </c>
      <c r="J68" s="36">
        <v>-2879.6821799999962</v>
      </c>
      <c r="K68" s="26">
        <f t="shared" si="10"/>
        <v>-1.0494613734740885</v>
      </c>
      <c r="M68" s="21">
        <v>528447.08227000025</v>
      </c>
      <c r="N68" s="21">
        <v>479229.43048000027</v>
      </c>
      <c r="O68" s="26">
        <f t="shared" si="11"/>
        <v>-9.3136386672020885E-2</v>
      </c>
    </row>
    <row r="69" spans="3:15" ht="12" customHeight="1" x14ac:dyDescent="0.55000000000000004">
      <c r="C69" s="18" t="s">
        <v>18</v>
      </c>
      <c r="D69" s="4"/>
      <c r="E69" s="37"/>
      <c r="F69" s="37"/>
      <c r="G69" s="28" t="str">
        <f t="shared" si="9"/>
        <v/>
      </c>
      <c r="I69" s="37"/>
      <c r="J69" s="37"/>
      <c r="K69" s="28" t="str">
        <f t="shared" si="10"/>
        <v/>
      </c>
      <c r="M69" s="27"/>
      <c r="N69" s="27"/>
      <c r="O69" s="28" t="str">
        <f t="shared" si="11"/>
        <v/>
      </c>
    </row>
    <row r="70" spans="3:15" ht="12" customHeight="1" x14ac:dyDescent="0.55000000000000004">
      <c r="C70" s="4" t="s">
        <v>19</v>
      </c>
      <c r="D70" s="4"/>
      <c r="E70" s="36"/>
      <c r="F70" s="36"/>
      <c r="G70" s="26" t="str">
        <f t="shared" si="9"/>
        <v/>
      </c>
      <c r="I70" s="36"/>
      <c r="J70" s="36"/>
      <c r="K70" s="26" t="str">
        <f t="shared" si="10"/>
        <v/>
      </c>
      <c r="M70" s="21"/>
      <c r="N70" s="21"/>
      <c r="O70" s="26" t="str">
        <f t="shared" si="11"/>
        <v/>
      </c>
    </row>
    <row r="71" spans="3:15" ht="12" customHeight="1" x14ac:dyDescent="0.55000000000000004">
      <c r="C71" s="4" t="s">
        <v>20</v>
      </c>
      <c r="D71" s="4"/>
      <c r="E71" s="36"/>
      <c r="F71" s="36"/>
      <c r="G71" s="26" t="str">
        <f t="shared" si="9"/>
        <v/>
      </c>
      <c r="I71" s="36"/>
      <c r="J71" s="36"/>
      <c r="K71" s="26" t="str">
        <f t="shared" si="10"/>
        <v/>
      </c>
      <c r="M71" s="21"/>
      <c r="N71" s="21"/>
      <c r="O71" s="26" t="str">
        <f t="shared" si="11"/>
        <v/>
      </c>
    </row>
    <row r="72" spans="3:15" ht="12" customHeight="1" x14ac:dyDescent="0.55000000000000004">
      <c r="C72" s="18" t="s">
        <v>21</v>
      </c>
      <c r="D72" s="4"/>
      <c r="E72" s="37"/>
      <c r="F72" s="37"/>
      <c r="G72" s="28" t="str">
        <f t="shared" si="9"/>
        <v/>
      </c>
      <c r="I72" s="37"/>
      <c r="J72" s="37"/>
      <c r="K72" s="28" t="str">
        <f t="shared" si="10"/>
        <v/>
      </c>
      <c r="M72" s="27"/>
      <c r="N72" s="27"/>
      <c r="O72" s="28" t="str">
        <f t="shared" si="11"/>
        <v/>
      </c>
    </row>
    <row r="73" spans="3:15" ht="12" customHeight="1" x14ac:dyDescent="0.55000000000000004">
      <c r="C73" s="4" t="s">
        <v>22</v>
      </c>
      <c r="D73" s="4"/>
      <c r="E73" s="36"/>
      <c r="F73" s="36"/>
      <c r="G73" s="26" t="str">
        <f t="shared" si="9"/>
        <v/>
      </c>
      <c r="I73" s="36"/>
      <c r="J73" s="36"/>
      <c r="K73" s="26" t="str">
        <f t="shared" si="10"/>
        <v/>
      </c>
      <c r="M73" s="21"/>
      <c r="N73" s="21"/>
      <c r="O73" s="26" t="str">
        <f t="shared" si="11"/>
        <v/>
      </c>
    </row>
    <row r="74" spans="3:15" ht="12" customHeight="1" x14ac:dyDescent="0.55000000000000004">
      <c r="C74" s="4" t="s">
        <v>23</v>
      </c>
      <c r="D74" s="4"/>
      <c r="E74" s="36"/>
      <c r="F74" s="36"/>
      <c r="G74" s="26" t="str">
        <f t="shared" si="9"/>
        <v/>
      </c>
      <c r="I74" s="36"/>
      <c r="J74" s="36"/>
      <c r="K74" s="26" t="str">
        <f t="shared" si="10"/>
        <v/>
      </c>
      <c r="M74" s="21"/>
      <c r="N74" s="21"/>
      <c r="O74" s="26" t="str">
        <f t="shared" si="11"/>
        <v/>
      </c>
    </row>
    <row r="75" spans="3:15" ht="12" customHeight="1" x14ac:dyDescent="0.55000000000000004">
      <c r="C75" s="18" t="s">
        <v>24</v>
      </c>
      <c r="D75" s="18"/>
      <c r="E75" s="37"/>
      <c r="F75" s="37"/>
      <c r="G75" s="28" t="str">
        <f t="shared" si="9"/>
        <v/>
      </c>
      <c r="I75" s="37"/>
      <c r="J75" s="37"/>
      <c r="K75" s="28" t="str">
        <f t="shared" si="10"/>
        <v/>
      </c>
      <c r="M75" s="27"/>
      <c r="N75" s="27"/>
      <c r="O75" s="28" t="str">
        <f t="shared" si="11"/>
        <v/>
      </c>
    </row>
    <row r="76" spans="3:15" ht="12" customHeight="1" x14ac:dyDescent="0.55000000000000004">
      <c r="C76" s="29" t="s">
        <v>40</v>
      </c>
      <c r="D76" s="8"/>
      <c r="E76" s="30">
        <f>IF(E66="","",(SUM(E64:E66)))</f>
        <v>822765.63550000079</v>
      </c>
      <c r="F76" s="30">
        <f>IF(F66="","",(SUM(F64:F66)))</f>
        <v>875525.86308999942</v>
      </c>
      <c r="G76" s="31">
        <f t="shared" si="9"/>
        <v>6.4125463331895047E-2</v>
      </c>
      <c r="H76" s="32"/>
      <c r="I76" s="30">
        <f>IF(I66="","",(SUM(I64:I66)))</f>
        <v>133121.35667000004</v>
      </c>
      <c r="J76" s="30">
        <f>IF(J66="","",(SUM(J64:J66)))</f>
        <v>104328.77700999995</v>
      </c>
      <c r="K76" s="31">
        <f t="shared" si="10"/>
        <v>-0.21628820784462999</v>
      </c>
      <c r="L76" s="32"/>
      <c r="M76" s="30">
        <f>IF(M66="","",(SUM(M64:M66)))</f>
        <v>1004072.3289700008</v>
      </c>
      <c r="N76" s="30">
        <f>IF(N66="","",(SUM(N64:N66)))</f>
        <v>1027399.0922499995</v>
      </c>
      <c r="O76" s="31">
        <f t="shared" si="11"/>
        <v>2.3232154304986947E-2</v>
      </c>
    </row>
    <row r="77" spans="3:15" ht="12" customHeight="1" x14ac:dyDescent="0.55000000000000004">
      <c r="C77" s="29" t="s">
        <v>41</v>
      </c>
      <c r="D77" s="8"/>
      <c r="E77" s="30" t="str">
        <f>IF(E69="","",(SUM(E67:E69)))</f>
        <v/>
      </c>
      <c r="F77" s="30" t="str">
        <f>IF(F69="","",(SUM(F67:F69)))</f>
        <v/>
      </c>
      <c r="G77" s="31" t="str">
        <f t="shared" si="9"/>
        <v/>
      </c>
      <c r="H77" s="32"/>
      <c r="I77" s="30" t="str">
        <f>IF(I69="","",(SUM(I67:I69)))</f>
        <v/>
      </c>
      <c r="J77" s="30" t="str">
        <f>IF(J69="","",(SUM(J67:J69)))</f>
        <v/>
      </c>
      <c r="K77" s="31" t="str">
        <f t="shared" si="10"/>
        <v/>
      </c>
      <c r="L77" s="32"/>
      <c r="M77" s="30" t="str">
        <f>IF(M69="","",(SUM(M67:M69)))</f>
        <v/>
      </c>
      <c r="N77" s="30" t="str">
        <f>IF(N69="","",(SUM(N67:N69)))</f>
        <v/>
      </c>
      <c r="O77" s="31" t="str">
        <f t="shared" si="11"/>
        <v/>
      </c>
    </row>
    <row r="78" spans="3:15" ht="12" customHeight="1" x14ac:dyDescent="0.55000000000000004">
      <c r="C78" s="29" t="s">
        <v>42</v>
      </c>
      <c r="D78" s="8"/>
      <c r="E78" s="30" t="str">
        <f>IF(E72="","",(SUM(E70:E72)))</f>
        <v/>
      </c>
      <c r="F78" s="30" t="str">
        <f>IF(F72="","",(SUM(F70:F72)))</f>
        <v/>
      </c>
      <c r="G78" s="31" t="str">
        <f t="shared" si="9"/>
        <v/>
      </c>
      <c r="H78" s="32"/>
      <c r="I78" s="30" t="str">
        <f>IF(I72="","",(SUM(I70:I72)))</f>
        <v/>
      </c>
      <c r="J78" s="30" t="str">
        <f>IF(J72="","",(SUM(J70:J72)))</f>
        <v/>
      </c>
      <c r="K78" s="31" t="str">
        <f t="shared" si="10"/>
        <v/>
      </c>
      <c r="L78" s="32"/>
      <c r="M78" s="30" t="str">
        <f>IF(M72="","",(SUM(M70:M72)))</f>
        <v/>
      </c>
      <c r="N78" s="30" t="str">
        <f>IF(N72="","",(SUM(N70:N72)))</f>
        <v/>
      </c>
      <c r="O78" s="31" t="str">
        <f t="shared" si="11"/>
        <v/>
      </c>
    </row>
    <row r="79" spans="3:15" ht="12" customHeight="1" x14ac:dyDescent="0.55000000000000004">
      <c r="C79" s="29" t="s">
        <v>45</v>
      </c>
      <c r="D79" s="8"/>
      <c r="E79" s="30" t="str">
        <f>IF(E75="","",(SUM(E73:E75)))</f>
        <v/>
      </c>
      <c r="F79" s="30" t="str">
        <f>IF(F75="","",(SUM(F73:F75)))</f>
        <v/>
      </c>
      <c r="G79" s="31" t="str">
        <f t="shared" si="9"/>
        <v/>
      </c>
      <c r="H79" s="32"/>
      <c r="I79" s="30" t="str">
        <f>IF(I75="","",(SUM(I73:I75)))</f>
        <v/>
      </c>
      <c r="J79" s="30" t="str">
        <f>IF(J75="","",(SUM(J73:J75)))</f>
        <v/>
      </c>
      <c r="K79" s="31" t="str">
        <f t="shared" si="10"/>
        <v/>
      </c>
      <c r="L79" s="32"/>
      <c r="M79" s="30" t="str">
        <f>IF(M75="","",(SUM(M73:M75)))</f>
        <v/>
      </c>
      <c r="N79" s="30" t="str">
        <f>IF(N75="","",(SUM(N73:N75)))</f>
        <v/>
      </c>
      <c r="O79" s="31" t="str">
        <f t="shared" si="11"/>
        <v/>
      </c>
    </row>
    <row r="80" spans="3:15" ht="12" customHeight="1" x14ac:dyDescent="0.55000000000000004">
      <c r="C80" s="33" t="s">
        <v>44</v>
      </c>
      <c r="D80" s="8"/>
      <c r="E80" s="34">
        <f>+SUM(E64:E75)</f>
        <v>1647410.2988700005</v>
      </c>
      <c r="F80" s="34">
        <f>+SUM(F64:F75)</f>
        <v>1749473.5451499999</v>
      </c>
      <c r="G80" s="35">
        <f t="shared" si="9"/>
        <v>6.1953750289170273E-2</v>
      </c>
      <c r="H80" s="32"/>
      <c r="I80" s="34">
        <f>+SUM(I64:I75)</f>
        <v>242843.15709000002</v>
      </c>
      <c r="J80" s="34">
        <f>+SUM(J64:J75)</f>
        <v>100011.74456999995</v>
      </c>
      <c r="K80" s="35">
        <f t="shared" si="10"/>
        <v>-0.58816321708033703</v>
      </c>
      <c r="L80" s="32"/>
      <c r="M80" s="34">
        <f>+SUM(M64:M75)</f>
        <v>1980103.5184400007</v>
      </c>
      <c r="N80" s="34">
        <f>+SUM(N64:N75)</f>
        <v>1921649.5430400001</v>
      </c>
      <c r="O80" s="35">
        <f t="shared" si="11"/>
        <v>-2.9520666397306741E-2</v>
      </c>
    </row>
    <row r="83" spans="1:15" ht="12" customHeight="1" x14ac:dyDescent="0.55000000000000004">
      <c r="A83" s="13" t="s">
        <v>32</v>
      </c>
      <c r="C83" s="4" t="s">
        <v>15</v>
      </c>
      <c r="D83" s="4"/>
      <c r="E83" s="36">
        <v>406676.95127000008</v>
      </c>
      <c r="F83" s="36">
        <v>417632.08156000188</v>
      </c>
      <c r="G83" s="26">
        <f>IF(E83="","",((F83-E83)/E83))</f>
        <v>2.6938163709033264E-2</v>
      </c>
      <c r="I83" s="36">
        <v>81882.768930000224</v>
      </c>
      <c r="J83" s="36">
        <v>80610.210910000009</v>
      </c>
      <c r="K83" s="26">
        <f>IF(I83="","",((J83-I83)/I83))</f>
        <v>-1.5541218703633446E-2</v>
      </c>
      <c r="M83" s="21">
        <v>488795.72020000033</v>
      </c>
      <c r="N83" s="21">
        <v>498524.29247000191</v>
      </c>
      <c r="O83" s="26">
        <f>IF(M83="","",((N83-M83)/M83))</f>
        <v>1.9903145359007932E-2</v>
      </c>
    </row>
    <row r="84" spans="1:15" ht="12" customHeight="1" x14ac:dyDescent="0.55000000000000004">
      <c r="C84" s="4" t="s">
        <v>14</v>
      </c>
      <c r="D84" s="4"/>
      <c r="E84" s="36">
        <v>409205.65453000064</v>
      </c>
      <c r="F84" s="36">
        <v>423387.36331000068</v>
      </c>
      <c r="G84" s="26">
        <f t="shared" ref="G84:G99" si="12">IF(E84="","",((F84-E84)/E84))</f>
        <v>3.4656678428084432E-2</v>
      </c>
      <c r="I84" s="36">
        <v>78533.382520000043</v>
      </c>
      <c r="J84" s="36">
        <v>78911.450860000186</v>
      </c>
      <c r="K84" s="26">
        <f t="shared" ref="K84:K99" si="13">IF(I84="","",((J84-I84)/I84))</f>
        <v>4.8141099729641862E-3</v>
      </c>
      <c r="M84" s="21">
        <v>487926.03705000068</v>
      </c>
      <c r="N84" s="21">
        <v>502601.81417000084</v>
      </c>
      <c r="O84" s="26">
        <f t="shared" ref="O84:O99" si="14">IF(M84="","",((N84-M84)/M84))</f>
        <v>3.0077872475774939E-2</v>
      </c>
    </row>
    <row r="85" spans="1:15" ht="12" customHeight="1" x14ac:dyDescent="0.55000000000000004">
      <c r="C85" s="18" t="s">
        <v>13</v>
      </c>
      <c r="D85" s="4"/>
      <c r="E85" s="37">
        <v>477556.10952000075</v>
      </c>
      <c r="F85" s="37">
        <v>498256.99787000089</v>
      </c>
      <c r="G85" s="28">
        <f t="shared" si="12"/>
        <v>4.3347552124936545E-2</v>
      </c>
      <c r="I85" s="37">
        <v>95876.190130000337</v>
      </c>
      <c r="J85" s="37">
        <v>44900.006130000169</v>
      </c>
      <c r="K85" s="28">
        <f t="shared" si="13"/>
        <v>-0.53168762683290394</v>
      </c>
      <c r="M85" s="27">
        <v>573606.29965000111</v>
      </c>
      <c r="N85" s="27">
        <v>543387.00400000112</v>
      </c>
      <c r="O85" s="28">
        <f t="shared" si="14"/>
        <v>-5.2682991223142031E-2</v>
      </c>
    </row>
    <row r="86" spans="1:15" ht="12" customHeight="1" x14ac:dyDescent="0.55000000000000004">
      <c r="C86" s="4" t="s">
        <v>16</v>
      </c>
      <c r="D86" s="4"/>
      <c r="E86" s="36">
        <v>491609.60798999888</v>
      </c>
      <c r="F86" s="36">
        <v>586568.06907000265</v>
      </c>
      <c r="G86" s="26">
        <f t="shared" si="12"/>
        <v>0.19315826935981195</v>
      </c>
      <c r="I86" s="36">
        <v>98361.307100000427</v>
      </c>
      <c r="J86" s="36">
        <v>-7132.2273599999999</v>
      </c>
      <c r="K86" s="26">
        <f t="shared" si="13"/>
        <v>-1.0725104979821884</v>
      </c>
      <c r="M86" s="21">
        <v>590259.91508999933</v>
      </c>
      <c r="N86" s="21">
        <v>579435.84171000263</v>
      </c>
      <c r="O86" s="26">
        <f t="shared" si="14"/>
        <v>-1.8337808655609467E-2</v>
      </c>
    </row>
    <row r="87" spans="1:15" ht="12" customHeight="1" x14ac:dyDescent="0.55000000000000004">
      <c r="C87" s="4" t="s">
        <v>17</v>
      </c>
      <c r="D87" s="4"/>
      <c r="E87" s="36">
        <v>594020.68374000303</v>
      </c>
      <c r="F87" s="36">
        <v>701535.30676000204</v>
      </c>
      <c r="G87" s="26">
        <f t="shared" si="12"/>
        <v>0.18099474641704075</v>
      </c>
      <c r="I87" s="36">
        <v>108755.58696000036</v>
      </c>
      <c r="J87" s="36">
        <v>-154.75167000000144</v>
      </c>
      <c r="K87" s="26">
        <f t="shared" si="13"/>
        <v>-1.0014229307599334</v>
      </c>
      <c r="M87" s="21">
        <v>703115.27070000337</v>
      </c>
      <c r="N87" s="21">
        <v>701617.65509000199</v>
      </c>
      <c r="O87" s="26">
        <f t="shared" si="14"/>
        <v>-2.1299716737916792E-3</v>
      </c>
    </row>
    <row r="88" spans="1:15" ht="12" customHeight="1" x14ac:dyDescent="0.55000000000000004">
      <c r="C88" s="18" t="s">
        <v>18</v>
      </c>
      <c r="D88" s="4"/>
      <c r="E88" s="37"/>
      <c r="F88" s="37"/>
      <c r="G88" s="28" t="str">
        <f t="shared" si="12"/>
        <v/>
      </c>
      <c r="I88" s="37"/>
      <c r="J88" s="37"/>
      <c r="K88" s="28" t="str">
        <f t="shared" si="13"/>
        <v/>
      </c>
      <c r="M88" s="27"/>
      <c r="N88" s="27"/>
      <c r="O88" s="28" t="str">
        <f t="shared" si="14"/>
        <v/>
      </c>
    </row>
    <row r="89" spans="1:15" ht="12" customHeight="1" x14ac:dyDescent="0.55000000000000004">
      <c r="C89" s="4" t="s">
        <v>19</v>
      </c>
      <c r="D89" s="4"/>
      <c r="E89" s="36"/>
      <c r="F89" s="36"/>
      <c r="G89" s="26" t="str">
        <f t="shared" si="12"/>
        <v/>
      </c>
      <c r="I89" s="36"/>
      <c r="J89" s="36"/>
      <c r="K89" s="26" t="str">
        <f t="shared" si="13"/>
        <v/>
      </c>
      <c r="M89" s="21"/>
      <c r="N89" s="21"/>
      <c r="O89" s="26" t="str">
        <f t="shared" si="14"/>
        <v/>
      </c>
    </row>
    <row r="90" spans="1:15" ht="12" customHeight="1" x14ac:dyDescent="0.55000000000000004">
      <c r="C90" s="4" t="s">
        <v>20</v>
      </c>
      <c r="D90" s="4"/>
      <c r="E90" s="36"/>
      <c r="F90" s="36"/>
      <c r="G90" s="26" t="str">
        <f t="shared" si="12"/>
        <v/>
      </c>
      <c r="I90" s="36"/>
      <c r="J90" s="36"/>
      <c r="K90" s="26" t="str">
        <f t="shared" si="13"/>
        <v/>
      </c>
      <c r="M90" s="21"/>
      <c r="N90" s="21"/>
      <c r="O90" s="26" t="str">
        <f t="shared" si="14"/>
        <v/>
      </c>
    </row>
    <row r="91" spans="1:15" ht="12" customHeight="1" x14ac:dyDescent="0.55000000000000004">
      <c r="C91" s="18" t="s">
        <v>21</v>
      </c>
      <c r="D91" s="4"/>
      <c r="E91" s="37"/>
      <c r="F91" s="37"/>
      <c r="G91" s="28" t="str">
        <f t="shared" si="12"/>
        <v/>
      </c>
      <c r="I91" s="37"/>
      <c r="J91" s="37"/>
      <c r="K91" s="28" t="str">
        <f t="shared" si="13"/>
        <v/>
      </c>
      <c r="M91" s="27"/>
      <c r="N91" s="27"/>
      <c r="O91" s="28" t="str">
        <f t="shared" si="14"/>
        <v/>
      </c>
    </row>
    <row r="92" spans="1:15" ht="12" customHeight="1" x14ac:dyDescent="0.55000000000000004">
      <c r="C92" s="4" t="s">
        <v>22</v>
      </c>
      <c r="D92" s="4"/>
      <c r="E92" s="36"/>
      <c r="F92" s="36"/>
      <c r="G92" s="26" t="str">
        <f t="shared" si="12"/>
        <v/>
      </c>
      <c r="I92" s="36"/>
      <c r="J92" s="36"/>
      <c r="K92" s="26" t="str">
        <f t="shared" si="13"/>
        <v/>
      </c>
      <c r="M92" s="21"/>
      <c r="N92" s="21"/>
      <c r="O92" s="26" t="str">
        <f t="shared" si="14"/>
        <v/>
      </c>
    </row>
    <row r="93" spans="1:15" ht="12" customHeight="1" x14ac:dyDescent="0.55000000000000004">
      <c r="C93" s="4" t="s">
        <v>23</v>
      </c>
      <c r="D93" s="4"/>
      <c r="E93" s="36"/>
      <c r="F93" s="36"/>
      <c r="G93" s="26" t="str">
        <f t="shared" si="12"/>
        <v/>
      </c>
      <c r="I93" s="36"/>
      <c r="J93" s="36"/>
      <c r="K93" s="26" t="str">
        <f t="shared" si="13"/>
        <v/>
      </c>
      <c r="M93" s="21"/>
      <c r="N93" s="21"/>
      <c r="O93" s="26" t="str">
        <f t="shared" si="14"/>
        <v/>
      </c>
    </row>
    <row r="94" spans="1:15" ht="12" customHeight="1" x14ac:dyDescent="0.55000000000000004">
      <c r="C94" s="18" t="s">
        <v>24</v>
      </c>
      <c r="D94" s="18"/>
      <c r="E94" s="37"/>
      <c r="F94" s="37"/>
      <c r="G94" s="28" t="str">
        <f t="shared" si="12"/>
        <v/>
      </c>
      <c r="I94" s="37"/>
      <c r="J94" s="37"/>
      <c r="K94" s="28" t="str">
        <f t="shared" si="13"/>
        <v/>
      </c>
      <c r="M94" s="27"/>
      <c r="N94" s="27"/>
      <c r="O94" s="28" t="str">
        <f t="shared" si="14"/>
        <v/>
      </c>
    </row>
    <row r="95" spans="1:15" ht="12" customHeight="1" x14ac:dyDescent="0.55000000000000004">
      <c r="C95" s="29" t="s">
        <v>40</v>
      </c>
      <c r="D95" s="8"/>
      <c r="E95" s="30">
        <f>IF(E85="","",(SUM(E83:E85)))</f>
        <v>1293438.7153200014</v>
      </c>
      <c r="F95" s="30">
        <f>IF(F85="","",(SUM(F83:F85)))</f>
        <v>1339276.4427400036</v>
      </c>
      <c r="G95" s="31">
        <f t="shared" si="12"/>
        <v>3.5438654245525503E-2</v>
      </c>
      <c r="H95" s="32"/>
      <c r="I95" s="30">
        <f>IF(I85="","",(SUM(I83:I85)))</f>
        <v>256292.34158000059</v>
      </c>
      <c r="J95" s="30">
        <f>IF(J85="","",(SUM(J83:J85)))</f>
        <v>204421.66790000035</v>
      </c>
      <c r="K95" s="31">
        <f t="shared" si="13"/>
        <v>-0.20238869940563178</v>
      </c>
      <c r="L95" s="32"/>
      <c r="M95" s="30">
        <f>IF(M85="","",(SUM(M83:M85)))</f>
        <v>1550328.0569000021</v>
      </c>
      <c r="N95" s="30">
        <f>IF(N85="","",(SUM(N83:N85)))</f>
        <v>1544513.1106400038</v>
      </c>
      <c r="O95" s="31">
        <f t="shared" si="14"/>
        <v>-3.7507843801947794E-3</v>
      </c>
    </row>
    <row r="96" spans="1:15" ht="12" customHeight="1" x14ac:dyDescent="0.55000000000000004">
      <c r="C96" s="29" t="s">
        <v>41</v>
      </c>
      <c r="D96" s="8"/>
      <c r="E96" s="30" t="str">
        <f>IF(E88="","",(SUM(E86:E88)))</f>
        <v/>
      </c>
      <c r="F96" s="30" t="str">
        <f>IF(F88="","",(SUM(F86:F88)))</f>
        <v/>
      </c>
      <c r="G96" s="31" t="str">
        <f t="shared" si="12"/>
        <v/>
      </c>
      <c r="H96" s="32"/>
      <c r="I96" s="30" t="str">
        <f>IF(I88="","",(SUM(I86:I88)))</f>
        <v/>
      </c>
      <c r="J96" s="30" t="str">
        <f>IF(J88="","",(SUM(J86:J88)))</f>
        <v/>
      </c>
      <c r="K96" s="31" t="str">
        <f t="shared" si="13"/>
        <v/>
      </c>
      <c r="L96" s="32"/>
      <c r="M96" s="30" t="str">
        <f>IF(M88="","",(SUM(M86:M88)))</f>
        <v/>
      </c>
      <c r="N96" s="30" t="str">
        <f>IF(N88="","",(SUM(N86:N88)))</f>
        <v/>
      </c>
      <c r="O96" s="31" t="str">
        <f t="shared" si="14"/>
        <v/>
      </c>
    </row>
    <row r="97" spans="1:15" ht="12" customHeight="1" x14ac:dyDescent="0.55000000000000004">
      <c r="C97" s="29" t="s">
        <v>42</v>
      </c>
      <c r="D97" s="8"/>
      <c r="E97" s="30" t="str">
        <f>IF(E91="","",(SUM(E89:E91)))</f>
        <v/>
      </c>
      <c r="F97" s="30" t="str">
        <f>IF(F91="","",(SUM(F89:F91)))</f>
        <v/>
      </c>
      <c r="G97" s="31" t="str">
        <f t="shared" si="12"/>
        <v/>
      </c>
      <c r="H97" s="32"/>
      <c r="I97" s="30" t="str">
        <f>IF(I91="","",(SUM(I89:I91)))</f>
        <v/>
      </c>
      <c r="J97" s="30" t="str">
        <f>IF(J91="","",(SUM(J89:J91)))</f>
        <v/>
      </c>
      <c r="K97" s="31" t="str">
        <f t="shared" si="13"/>
        <v/>
      </c>
      <c r="L97" s="32"/>
      <c r="M97" s="30" t="str">
        <f>IF(M91="","",(SUM(M89:M91)))</f>
        <v/>
      </c>
      <c r="N97" s="30" t="str">
        <f>IF(N91="","",(SUM(N89:N91)))</f>
        <v/>
      </c>
      <c r="O97" s="31" t="str">
        <f t="shared" si="14"/>
        <v/>
      </c>
    </row>
    <row r="98" spans="1:15" ht="12" customHeight="1" x14ac:dyDescent="0.55000000000000004">
      <c r="C98" s="29" t="s">
        <v>45</v>
      </c>
      <c r="D98" s="8"/>
      <c r="E98" s="30" t="str">
        <f>IF(E94="","",(SUM(E92:E94)))</f>
        <v/>
      </c>
      <c r="F98" s="30" t="str">
        <f>IF(F94="","",(SUM(F92:F94)))</f>
        <v/>
      </c>
      <c r="G98" s="31" t="str">
        <f t="shared" si="12"/>
        <v/>
      </c>
      <c r="H98" s="32"/>
      <c r="I98" s="30" t="str">
        <f>IF(I94="","",(SUM(I92:I94)))</f>
        <v/>
      </c>
      <c r="J98" s="30" t="str">
        <f>IF(J94="","",(SUM(J92:J94)))</f>
        <v/>
      </c>
      <c r="K98" s="31" t="str">
        <f t="shared" si="13"/>
        <v/>
      </c>
      <c r="L98" s="32"/>
      <c r="M98" s="30" t="str">
        <f>IF(M94="","",(SUM(M92:M94)))</f>
        <v/>
      </c>
      <c r="N98" s="30" t="str">
        <f>IF(N94="","",(SUM(N92:N94)))</f>
        <v/>
      </c>
      <c r="O98" s="31" t="str">
        <f t="shared" si="14"/>
        <v/>
      </c>
    </row>
    <row r="99" spans="1:15" ht="12" customHeight="1" x14ac:dyDescent="0.55000000000000004">
      <c r="C99" s="33" t="s">
        <v>44</v>
      </c>
      <c r="D99" s="8"/>
      <c r="E99" s="34">
        <f>+SUM(E83:E94)</f>
        <v>2379069.0070500034</v>
      </c>
      <c r="F99" s="34">
        <f>+SUM(F83:F94)</f>
        <v>2627379.818570008</v>
      </c>
      <c r="G99" s="35">
        <f t="shared" si="12"/>
        <v>0.10437310174029166</v>
      </c>
      <c r="H99" s="32"/>
      <c r="I99" s="34">
        <f>+SUM(I83:I94)</f>
        <v>463409.23564000137</v>
      </c>
      <c r="J99" s="34">
        <f>+SUM(J83:J94)</f>
        <v>197134.68887000036</v>
      </c>
      <c r="K99" s="35">
        <f t="shared" si="13"/>
        <v>-0.57459913677002306</v>
      </c>
      <c r="L99" s="32"/>
      <c r="M99" s="34">
        <f>+SUM(M83:M94)</f>
        <v>2843703.2426900049</v>
      </c>
      <c r="N99" s="34">
        <f>+SUM(N83:N94)</f>
        <v>2825566.6074400083</v>
      </c>
      <c r="O99" s="35">
        <f t="shared" si="14"/>
        <v>-6.3778227551058329E-3</v>
      </c>
    </row>
    <row r="102" spans="1:15" ht="12" customHeight="1" x14ac:dyDescent="0.55000000000000004">
      <c r="A102" s="13" t="s">
        <v>36</v>
      </c>
      <c r="C102" s="4" t="s">
        <v>15</v>
      </c>
      <c r="D102" s="4"/>
      <c r="E102" s="36">
        <v>137121.01841999966</v>
      </c>
      <c r="F102" s="36">
        <v>135323.79633999991</v>
      </c>
      <c r="G102" s="26">
        <f>IF(E102="","",((F102-E102)/E102))</f>
        <v>-1.3106831474186401E-2</v>
      </c>
      <c r="I102" s="36">
        <v>45648.820820000008</v>
      </c>
      <c r="J102" s="36">
        <v>41674.447080000042</v>
      </c>
      <c r="K102" s="26">
        <f>IF(I102="","",((J102-I102)/I102))</f>
        <v>-8.7064105240998543E-2</v>
      </c>
      <c r="M102" s="21">
        <v>182769.83923999965</v>
      </c>
      <c r="N102" s="21">
        <v>176998.24341999996</v>
      </c>
      <c r="O102" s="26">
        <f>IF(M102="","",((N102-M102)/M102))</f>
        <v>-3.1578491527920367E-2</v>
      </c>
    </row>
    <row r="103" spans="1:15" ht="12" customHeight="1" x14ac:dyDescent="0.55000000000000004">
      <c r="C103" s="4" t="s">
        <v>14</v>
      </c>
      <c r="D103" s="4"/>
      <c r="E103" s="36">
        <v>141709.73532999985</v>
      </c>
      <c r="F103" s="36">
        <v>147810.58058000039</v>
      </c>
      <c r="G103" s="26">
        <f t="shared" ref="G103:G118" si="15">IF(E103="","",((F103-E103)/E103))</f>
        <v>4.3051701675918611E-2</v>
      </c>
      <c r="I103" s="36">
        <v>44605.997770000016</v>
      </c>
      <c r="J103" s="36">
        <v>45272.073439999986</v>
      </c>
      <c r="K103" s="26">
        <f t="shared" ref="K103:K118" si="16">IF(I103="","",((J103-I103)/I103))</f>
        <v>1.4932423963127706E-2</v>
      </c>
      <c r="M103" s="21">
        <v>186315.73309999987</v>
      </c>
      <c r="N103" s="21">
        <v>193082.65402000037</v>
      </c>
      <c r="O103" s="26">
        <f t="shared" ref="O103:O118" si="17">IF(M103="","",((N103-M103)/M103))</f>
        <v>3.6319643045756848E-2</v>
      </c>
    </row>
    <row r="104" spans="1:15" ht="12" customHeight="1" x14ac:dyDescent="0.55000000000000004">
      <c r="C104" s="18" t="s">
        <v>13</v>
      </c>
      <c r="D104" s="4"/>
      <c r="E104" s="37">
        <v>174583.7849</v>
      </c>
      <c r="F104" s="37">
        <v>191113.49722000022</v>
      </c>
      <c r="G104" s="28">
        <f t="shared" si="15"/>
        <v>9.468068486124466E-2</v>
      </c>
      <c r="I104" s="37">
        <v>52109.014330000005</v>
      </c>
      <c r="J104" s="37">
        <v>23548.441810000048</v>
      </c>
      <c r="K104" s="28">
        <f t="shared" si="16"/>
        <v>-0.54809274148095277</v>
      </c>
      <c r="M104" s="27">
        <v>226692.79923</v>
      </c>
      <c r="N104" s="27">
        <v>214661.93903000027</v>
      </c>
      <c r="O104" s="28">
        <f t="shared" si="17"/>
        <v>-5.3071205794205031E-2</v>
      </c>
    </row>
    <row r="105" spans="1:15" ht="12" customHeight="1" x14ac:dyDescent="0.55000000000000004">
      <c r="C105" s="4" t="s">
        <v>16</v>
      </c>
      <c r="D105" s="4"/>
      <c r="E105" s="36">
        <v>191172.26970999964</v>
      </c>
      <c r="F105" s="36">
        <v>220827.31990000073</v>
      </c>
      <c r="G105" s="26">
        <f t="shared" si="15"/>
        <v>0.15512213269731306</v>
      </c>
      <c r="I105" s="36">
        <v>53097.735130000066</v>
      </c>
      <c r="J105" s="36">
        <v>702.57307999999955</v>
      </c>
      <c r="K105" s="26">
        <f t="shared" si="16"/>
        <v>-0.98676830417945549</v>
      </c>
      <c r="M105" s="21">
        <v>244270.00483999972</v>
      </c>
      <c r="N105" s="21">
        <v>221529.89298000073</v>
      </c>
      <c r="O105" s="26">
        <f t="shared" si="17"/>
        <v>-9.3094163873677735E-2</v>
      </c>
    </row>
    <row r="106" spans="1:15" ht="12" customHeight="1" x14ac:dyDescent="0.55000000000000004">
      <c r="C106" s="4" t="s">
        <v>17</v>
      </c>
      <c r="D106" s="4"/>
      <c r="E106" s="36">
        <v>218255.17091999989</v>
      </c>
      <c r="F106" s="36">
        <v>233062.07910000032</v>
      </c>
      <c r="G106" s="26">
        <f t="shared" si="15"/>
        <v>6.7842187278246979E-2</v>
      </c>
      <c r="I106" s="36">
        <v>53149.399949999992</v>
      </c>
      <c r="J106" s="36">
        <v>8414.16122000002</v>
      </c>
      <c r="K106" s="26">
        <f t="shared" si="16"/>
        <v>-0.84168850019161834</v>
      </c>
      <c r="M106" s="21">
        <v>271404.57086999988</v>
      </c>
      <c r="N106" s="21">
        <v>241476.24032000033</v>
      </c>
      <c r="O106" s="26">
        <f t="shared" si="17"/>
        <v>-0.1102720210424714</v>
      </c>
    </row>
    <row r="107" spans="1:15" ht="12" customHeight="1" x14ac:dyDescent="0.55000000000000004">
      <c r="C107" s="18" t="s">
        <v>18</v>
      </c>
      <c r="D107" s="4"/>
      <c r="E107" s="37"/>
      <c r="F107" s="37"/>
      <c r="G107" s="28" t="str">
        <f t="shared" si="15"/>
        <v/>
      </c>
      <c r="I107" s="37"/>
      <c r="J107" s="37"/>
      <c r="K107" s="28" t="str">
        <f t="shared" si="16"/>
        <v/>
      </c>
      <c r="M107" s="27"/>
      <c r="N107" s="27"/>
      <c r="O107" s="28" t="str">
        <f t="shared" si="17"/>
        <v/>
      </c>
    </row>
    <row r="108" spans="1:15" ht="12" customHeight="1" x14ac:dyDescent="0.55000000000000004">
      <c r="C108" s="4" t="s">
        <v>19</v>
      </c>
      <c r="D108" s="4"/>
      <c r="E108" s="36"/>
      <c r="F108" s="36"/>
      <c r="G108" s="26" t="str">
        <f t="shared" si="15"/>
        <v/>
      </c>
      <c r="I108" s="36"/>
      <c r="J108" s="36"/>
      <c r="K108" s="26" t="str">
        <f t="shared" si="16"/>
        <v/>
      </c>
      <c r="M108" s="21"/>
      <c r="N108" s="21"/>
      <c r="O108" s="26" t="str">
        <f t="shared" si="17"/>
        <v/>
      </c>
    </row>
    <row r="109" spans="1:15" ht="12" customHeight="1" x14ac:dyDescent="0.55000000000000004">
      <c r="C109" s="4" t="s">
        <v>20</v>
      </c>
      <c r="D109" s="4"/>
      <c r="E109" s="36"/>
      <c r="F109" s="36"/>
      <c r="G109" s="26" t="str">
        <f t="shared" si="15"/>
        <v/>
      </c>
      <c r="I109" s="36"/>
      <c r="J109" s="36"/>
      <c r="K109" s="26" t="str">
        <f t="shared" si="16"/>
        <v/>
      </c>
      <c r="M109" s="21"/>
      <c r="N109" s="21"/>
      <c r="O109" s="26" t="str">
        <f t="shared" si="17"/>
        <v/>
      </c>
    </row>
    <row r="110" spans="1:15" ht="12" customHeight="1" x14ac:dyDescent="0.55000000000000004">
      <c r="C110" s="18" t="s">
        <v>21</v>
      </c>
      <c r="D110" s="4"/>
      <c r="E110" s="37"/>
      <c r="F110" s="37"/>
      <c r="G110" s="28" t="str">
        <f t="shared" si="15"/>
        <v/>
      </c>
      <c r="I110" s="37"/>
      <c r="J110" s="37"/>
      <c r="K110" s="28" t="str">
        <f t="shared" si="16"/>
        <v/>
      </c>
      <c r="M110" s="27"/>
      <c r="N110" s="27"/>
      <c r="O110" s="28" t="str">
        <f t="shared" si="17"/>
        <v/>
      </c>
    </row>
    <row r="111" spans="1:15" ht="12" customHeight="1" x14ac:dyDescent="0.55000000000000004">
      <c r="C111" s="4" t="s">
        <v>22</v>
      </c>
      <c r="D111" s="4"/>
      <c r="E111" s="36"/>
      <c r="F111" s="36"/>
      <c r="G111" s="26" t="str">
        <f t="shared" si="15"/>
        <v/>
      </c>
      <c r="I111" s="36"/>
      <c r="J111" s="36"/>
      <c r="K111" s="26" t="str">
        <f t="shared" si="16"/>
        <v/>
      </c>
      <c r="M111" s="21"/>
      <c r="N111" s="21"/>
      <c r="O111" s="26" t="str">
        <f t="shared" si="17"/>
        <v/>
      </c>
    </row>
    <row r="112" spans="1:15" ht="12" customHeight="1" x14ac:dyDescent="0.55000000000000004">
      <c r="C112" s="4" t="s">
        <v>23</v>
      </c>
      <c r="D112" s="4"/>
      <c r="E112" s="36"/>
      <c r="F112" s="36"/>
      <c r="G112" s="26" t="str">
        <f t="shared" si="15"/>
        <v/>
      </c>
      <c r="I112" s="36"/>
      <c r="J112" s="36"/>
      <c r="K112" s="26" t="str">
        <f t="shared" si="16"/>
        <v/>
      </c>
      <c r="M112" s="21"/>
      <c r="N112" s="21"/>
      <c r="O112" s="26" t="str">
        <f t="shared" si="17"/>
        <v/>
      </c>
    </row>
    <row r="113" spans="1:15" ht="12" customHeight="1" x14ac:dyDescent="0.55000000000000004">
      <c r="C113" s="18" t="s">
        <v>24</v>
      </c>
      <c r="D113" s="18"/>
      <c r="E113" s="37"/>
      <c r="F113" s="37"/>
      <c r="G113" s="28" t="str">
        <f t="shared" si="15"/>
        <v/>
      </c>
      <c r="I113" s="37"/>
      <c r="J113" s="37"/>
      <c r="K113" s="28" t="str">
        <f t="shared" si="16"/>
        <v/>
      </c>
      <c r="M113" s="27"/>
      <c r="N113" s="27"/>
      <c r="O113" s="28" t="str">
        <f t="shared" si="17"/>
        <v/>
      </c>
    </row>
    <row r="114" spans="1:15" ht="12" customHeight="1" x14ac:dyDescent="0.55000000000000004">
      <c r="C114" s="29" t="s">
        <v>40</v>
      </c>
      <c r="D114" s="8"/>
      <c r="E114" s="30">
        <f>IF(E104="","",(SUM(E102:E104)))</f>
        <v>453414.53864999954</v>
      </c>
      <c r="F114" s="30">
        <f>IF(F104="","",(SUM(F102:F104)))</f>
        <v>474247.87414000055</v>
      </c>
      <c r="G114" s="31">
        <f t="shared" si="15"/>
        <v>4.5947656535298524E-2</v>
      </c>
      <c r="H114" s="32"/>
      <c r="I114" s="30">
        <f>IF(I104="","",(SUM(I102:I104)))</f>
        <v>142363.83292000002</v>
      </c>
      <c r="J114" s="30">
        <f>IF(J104="","",(SUM(J102:J104)))</f>
        <v>110494.96233000007</v>
      </c>
      <c r="K114" s="31">
        <f t="shared" si="16"/>
        <v>-0.22385510376015483</v>
      </c>
      <c r="L114" s="32"/>
      <c r="M114" s="30">
        <f>IF(M104="","",(SUM(M102:M104)))</f>
        <v>595778.37156999949</v>
      </c>
      <c r="N114" s="30">
        <f>IF(N104="","",(SUM(N102:N104)))</f>
        <v>584742.83647000056</v>
      </c>
      <c r="O114" s="31">
        <f t="shared" si="17"/>
        <v>-1.8522886406429975E-2</v>
      </c>
    </row>
    <row r="115" spans="1:15" ht="12" customHeight="1" x14ac:dyDescent="0.55000000000000004">
      <c r="C115" s="29" t="s">
        <v>41</v>
      </c>
      <c r="D115" s="8"/>
      <c r="E115" s="30" t="str">
        <f>IF(E107="","",(SUM(E105:E107)))</f>
        <v/>
      </c>
      <c r="F115" s="30" t="str">
        <f>IF(F107="","",(SUM(F105:F107)))</f>
        <v/>
      </c>
      <c r="G115" s="31" t="str">
        <f t="shared" si="15"/>
        <v/>
      </c>
      <c r="H115" s="32"/>
      <c r="I115" s="30" t="str">
        <f>IF(I107="","",(SUM(I105:I107)))</f>
        <v/>
      </c>
      <c r="J115" s="30" t="str">
        <f>IF(J107="","",(SUM(J105:J107)))</f>
        <v/>
      </c>
      <c r="K115" s="31" t="str">
        <f t="shared" si="16"/>
        <v/>
      </c>
      <c r="L115" s="32"/>
      <c r="M115" s="30" t="str">
        <f>IF(M107="","",(SUM(M105:M107)))</f>
        <v/>
      </c>
      <c r="N115" s="30" t="str">
        <f>IF(N107="","",(SUM(N105:N107)))</f>
        <v/>
      </c>
      <c r="O115" s="31" t="str">
        <f t="shared" si="17"/>
        <v/>
      </c>
    </row>
    <row r="116" spans="1:15" ht="12" customHeight="1" x14ac:dyDescent="0.55000000000000004">
      <c r="C116" s="29" t="s">
        <v>42</v>
      </c>
      <c r="D116" s="8"/>
      <c r="E116" s="30" t="str">
        <f>IF(E110="","",(SUM(E108:E110)))</f>
        <v/>
      </c>
      <c r="F116" s="30" t="str">
        <f>IF(F110="","",(SUM(F108:F110)))</f>
        <v/>
      </c>
      <c r="G116" s="31" t="str">
        <f t="shared" si="15"/>
        <v/>
      </c>
      <c r="H116" s="32"/>
      <c r="I116" s="30" t="str">
        <f>IF(I110="","",(SUM(I108:I110)))</f>
        <v/>
      </c>
      <c r="J116" s="30" t="str">
        <f>IF(J110="","",(SUM(J108:J110)))</f>
        <v/>
      </c>
      <c r="K116" s="31" t="str">
        <f t="shared" si="16"/>
        <v/>
      </c>
      <c r="L116" s="32"/>
      <c r="M116" s="30" t="str">
        <f>IF(M110="","",(SUM(M108:M110)))</f>
        <v/>
      </c>
      <c r="N116" s="30" t="str">
        <f>IF(N110="","",(SUM(N108:N110)))</f>
        <v/>
      </c>
      <c r="O116" s="31" t="str">
        <f t="shared" si="17"/>
        <v/>
      </c>
    </row>
    <row r="117" spans="1:15" ht="12" customHeight="1" x14ac:dyDescent="0.55000000000000004">
      <c r="C117" s="29" t="s">
        <v>45</v>
      </c>
      <c r="D117" s="8"/>
      <c r="E117" s="30" t="str">
        <f>IF(E113="","",(SUM(E111:E113)))</f>
        <v/>
      </c>
      <c r="F117" s="30" t="str">
        <f>IF(F113="","",(SUM(F111:F113)))</f>
        <v/>
      </c>
      <c r="G117" s="31" t="str">
        <f t="shared" si="15"/>
        <v/>
      </c>
      <c r="H117" s="32"/>
      <c r="I117" s="30" t="str">
        <f>IF(I113="","",(SUM(I111:I113)))</f>
        <v/>
      </c>
      <c r="J117" s="30" t="str">
        <f>IF(J113="","",(SUM(J111:J113)))</f>
        <v/>
      </c>
      <c r="K117" s="31" t="str">
        <f t="shared" si="16"/>
        <v/>
      </c>
      <c r="L117" s="32"/>
      <c r="M117" s="30" t="str">
        <f>IF(M113="","",(SUM(M111:M113)))</f>
        <v/>
      </c>
      <c r="N117" s="30" t="str">
        <f>IF(N113="","",(SUM(N111:N113)))</f>
        <v/>
      </c>
      <c r="O117" s="31" t="str">
        <f t="shared" si="17"/>
        <v/>
      </c>
    </row>
    <row r="118" spans="1:15" ht="12" customHeight="1" x14ac:dyDescent="0.55000000000000004">
      <c r="C118" s="33" t="s">
        <v>44</v>
      </c>
      <c r="D118" s="8"/>
      <c r="E118" s="34">
        <f>+SUM(E102:E113)</f>
        <v>862841.97927999916</v>
      </c>
      <c r="F118" s="34">
        <f>+SUM(F102:F113)</f>
        <v>928137.27314000158</v>
      </c>
      <c r="G118" s="35">
        <f t="shared" si="15"/>
        <v>7.567468369409687E-2</v>
      </c>
      <c r="H118" s="32"/>
      <c r="I118" s="34">
        <f>+SUM(I102:I113)</f>
        <v>248610.96800000008</v>
      </c>
      <c r="J118" s="34">
        <f>+SUM(J102:J113)</f>
        <v>119611.69663000009</v>
      </c>
      <c r="K118" s="35">
        <f t="shared" si="16"/>
        <v>-0.5188800494513981</v>
      </c>
      <c r="L118" s="32"/>
      <c r="M118" s="34">
        <f>+SUM(M102:M113)</f>
        <v>1111452.947279999</v>
      </c>
      <c r="N118" s="34">
        <f>+SUM(N102:N113)</f>
        <v>1047748.9697700016</v>
      </c>
      <c r="O118" s="35">
        <f t="shared" si="17"/>
        <v>-5.7315946361829233E-2</v>
      </c>
    </row>
    <row r="120" spans="1:15" ht="12" customHeight="1" x14ac:dyDescent="0.55000000000000004">
      <c r="A120" s="44" t="s">
        <v>53</v>
      </c>
      <c r="B120" s="15"/>
      <c r="C120" s="15"/>
      <c r="D120" s="15"/>
      <c r="E120" s="48"/>
      <c r="F120" s="48"/>
      <c r="G120" s="48"/>
      <c r="H120" s="49"/>
      <c r="I120" s="49"/>
    </row>
    <row r="121" spans="1:15" ht="12" customHeight="1" x14ac:dyDescent="0.55000000000000004">
      <c r="A121" s="3" t="s">
        <v>54</v>
      </c>
    </row>
  </sheetData>
  <mergeCells count="7">
    <mergeCell ref="E1:X2"/>
    <mergeCell ref="A3:C3"/>
    <mergeCell ref="E3:G4"/>
    <mergeCell ref="I3:K4"/>
    <mergeCell ref="M3:O4"/>
    <mergeCell ref="Q3:X4"/>
    <mergeCell ref="A4:C4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headerFooter>
    <oddFooter>&amp;L&amp;A&amp;C- BEER CANADA MEMBERS ONLY -&amp;RPAGE &amp;P OF &amp;N</oddFooter>
  </headerFooter>
  <rowBreaks count="2" manualBreakCount="2">
    <brk id="62" max="16383" man="1"/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EXECUTIVE</vt:lpstr>
      <vt:lpstr>ANALYST</vt:lpstr>
      <vt:lpstr>TYPE OF SALE</vt:lpstr>
      <vt:lpstr>ANALYST!Print_Titles</vt:lpstr>
      <vt:lpstr>EXECUTIVE!Print_Titles</vt:lpstr>
      <vt:lpstr>'TYPE OF SALE'!Print_Titles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Harford</dc:creator>
  <cp:lastModifiedBy>Ian's Dell Laptop</cp:lastModifiedBy>
  <cp:lastPrinted>2017-03-31T19:21:03Z</cp:lastPrinted>
  <dcterms:created xsi:type="dcterms:W3CDTF">2016-02-25T00:18:03Z</dcterms:created>
  <dcterms:modified xsi:type="dcterms:W3CDTF">2020-06-26T23:48:16Z</dcterms:modified>
</cp:coreProperties>
</file>